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rka\Desktop\"/>
    </mc:Choice>
  </mc:AlternateContent>
  <bookViews>
    <workbookView xWindow="0" yWindow="0" windowWidth="0" windowHeight="0"/>
  </bookViews>
  <sheets>
    <sheet name="Rekapitulace stavby" sheetId="1" r:id="rId1"/>
    <sheet name="15a - Zdravotně technické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'15a - Zdravotně technické...'!$C$134:$K$294</definedName>
    <definedName name="_xlnm.Print_Area" localSheetId="1">'15a - Zdravotně technické...'!$C$4:$J$76,'15a - Zdravotně technické...'!$C$82:$J$116,'15a - Zdravotně technické...'!$C$122:$J$294</definedName>
    <definedName name="_xlnm.Print_Titles" localSheetId="1">'15a - Zdravotně technické...'!$134:$134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94"/>
  <c r="BH294"/>
  <c r="BG294"/>
  <c r="BE294"/>
  <c r="T294"/>
  <c r="T293"/>
  <c r="R294"/>
  <c r="R293"/>
  <c r="P294"/>
  <c r="P293"/>
  <c r="BI292"/>
  <c r="BH292"/>
  <c r="BG292"/>
  <c r="BE292"/>
  <c r="T292"/>
  <c r="T291"/>
  <c r="R292"/>
  <c r="R291"/>
  <c r="P292"/>
  <c r="P291"/>
  <c r="BI290"/>
  <c r="BH290"/>
  <c r="BG290"/>
  <c r="BE290"/>
  <c r="T290"/>
  <c r="R290"/>
  <c r="P290"/>
  <c r="BI289"/>
  <c r="BH289"/>
  <c r="BG289"/>
  <c r="BE289"/>
  <c r="T289"/>
  <c r="R289"/>
  <c r="P289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76"/>
  <c r="BH276"/>
  <c r="BG276"/>
  <c r="BE276"/>
  <c r="T276"/>
  <c r="R276"/>
  <c r="P276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63"/>
  <c r="BH263"/>
  <c r="BG263"/>
  <c r="BE263"/>
  <c r="T263"/>
  <c r="R263"/>
  <c r="P263"/>
  <c r="BI257"/>
  <c r="BH257"/>
  <c r="BG257"/>
  <c r="BE257"/>
  <c r="T257"/>
  <c r="R257"/>
  <c r="P257"/>
  <c r="BI256"/>
  <c r="BH256"/>
  <c r="BG256"/>
  <c r="BE256"/>
  <c r="T256"/>
  <c r="R256"/>
  <c r="P256"/>
  <c r="BI251"/>
  <c r="BH251"/>
  <c r="BG251"/>
  <c r="BE251"/>
  <c r="T251"/>
  <c r="T250"/>
  <c r="R251"/>
  <c r="R250"/>
  <c r="P251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T226"/>
  <c r="R227"/>
  <c r="R226"/>
  <c r="P227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T148"/>
  <c r="R149"/>
  <c r="R148"/>
  <c r="P149"/>
  <c r="P148"/>
  <c r="BI147"/>
  <c r="BH147"/>
  <c r="BG147"/>
  <c r="BE147"/>
  <c r="T147"/>
  <c r="T146"/>
  <c r="R147"/>
  <c r="R146"/>
  <c r="P147"/>
  <c r="P146"/>
  <c r="BI142"/>
  <c r="BH142"/>
  <c r="BG142"/>
  <c r="BE142"/>
  <c r="T142"/>
  <c r="R142"/>
  <c r="P142"/>
  <c r="BI138"/>
  <c r="BH138"/>
  <c r="BG138"/>
  <c r="BE138"/>
  <c r="T138"/>
  <c r="R138"/>
  <c r="P138"/>
  <c r="J132"/>
  <c r="J131"/>
  <c r="F131"/>
  <c r="F129"/>
  <c r="E127"/>
  <c r="J92"/>
  <c r="J91"/>
  <c r="F91"/>
  <c r="F89"/>
  <c r="E87"/>
  <c r="J18"/>
  <c r="E18"/>
  <c r="F132"/>
  <c r="J17"/>
  <c r="J12"/>
  <c r="J129"/>
  <c r="E7"/>
  <c r="E125"/>
  <c i="1" r="L90"/>
  <c r="AM90"/>
  <c r="AM89"/>
  <c r="L89"/>
  <c r="AM87"/>
  <c r="L87"/>
  <c r="L85"/>
  <c r="L84"/>
  <c i="2" r="J290"/>
  <c r="BK284"/>
  <c r="BK281"/>
  <c r="BK275"/>
  <c r="J273"/>
  <c r="BK257"/>
  <c r="J251"/>
  <c r="BK248"/>
  <c r="J246"/>
  <c r="J243"/>
  <c r="BK241"/>
  <c r="BK238"/>
  <c r="J235"/>
  <c r="J230"/>
  <c r="J227"/>
  <c r="J224"/>
  <c r="J222"/>
  <c r="BK220"/>
  <c r="BK218"/>
  <c r="BK217"/>
  <c r="BK216"/>
  <c r="BK215"/>
  <c r="J214"/>
  <c r="J212"/>
  <c r="BK210"/>
  <c r="BK208"/>
  <c r="BK206"/>
  <c r="BK204"/>
  <c r="BK202"/>
  <c r="BK200"/>
  <c r="BK198"/>
  <c r="BK196"/>
  <c r="BK193"/>
  <c r="J191"/>
  <c r="J189"/>
  <c r="J186"/>
  <c r="J184"/>
  <c r="BK181"/>
  <c r="J179"/>
  <c r="J177"/>
  <c r="J174"/>
  <c r="J172"/>
  <c r="J169"/>
  <c r="BK167"/>
  <c r="J165"/>
  <c r="BK157"/>
  <c r="J147"/>
  <c r="J294"/>
  <c r="BK290"/>
  <c r="J284"/>
  <c r="J281"/>
  <c r="J275"/>
  <c r="J272"/>
  <c r="J257"/>
  <c r="BK251"/>
  <c r="J248"/>
  <c r="BK246"/>
  <c r="BK243"/>
  <c r="J242"/>
  <c r="J238"/>
  <c r="BK235"/>
  <c r="BK230"/>
  <c r="BK227"/>
  <c r="BK224"/>
  <c r="BK222"/>
  <c r="J221"/>
  <c r="BK214"/>
  <c r="BK212"/>
  <c r="J210"/>
  <c r="J208"/>
  <c r="J206"/>
  <c r="J204"/>
  <c r="J202"/>
  <c r="J200"/>
  <c r="J198"/>
  <c r="J196"/>
  <c r="J193"/>
  <c r="BK191"/>
  <c r="BK189"/>
  <c r="BK186"/>
  <c r="BK184"/>
  <c r="J181"/>
  <c r="BK179"/>
  <c r="BK177"/>
  <c r="J173"/>
  <c r="BK171"/>
  <c r="BK169"/>
  <c r="BK166"/>
  <c r="BK165"/>
  <c r="J163"/>
  <c r="J157"/>
  <c r="J153"/>
  <c r="J149"/>
  <c r="BK142"/>
  <c r="J176"/>
  <c r="BK170"/>
  <c r="J164"/>
  <c r="J159"/>
  <c r="BK152"/>
  <c r="J142"/>
  <c r="J292"/>
  <c r="J289"/>
  <c r="BK282"/>
  <c r="BK276"/>
  <c r="BK272"/>
  <c r="J263"/>
  <c r="J256"/>
  <c r="BK249"/>
  <c r="J247"/>
  <c r="J244"/>
  <c r="BK242"/>
  <c r="J240"/>
  <c r="BK237"/>
  <c r="BK234"/>
  <c r="BK229"/>
  <c r="BK225"/>
  <c r="J223"/>
  <c r="BK221"/>
  <c r="J219"/>
  <c r="J218"/>
  <c r="J217"/>
  <c r="J216"/>
  <c r="J215"/>
  <c r="J213"/>
  <c r="J211"/>
  <c r="J209"/>
  <c r="J207"/>
  <c r="J205"/>
  <c r="J203"/>
  <c r="J201"/>
  <c r="J199"/>
  <c r="J197"/>
  <c r="J194"/>
  <c r="BK192"/>
  <c r="BK190"/>
  <c r="J187"/>
  <c r="BK185"/>
  <c r="J182"/>
  <c r="BK180"/>
  <c r="BK178"/>
  <c r="BK176"/>
  <c r="BK175"/>
  <c r="BK173"/>
  <c r="J171"/>
  <c r="BK168"/>
  <c r="J166"/>
  <c r="BK160"/>
  <c r="BK154"/>
  <c r="BK138"/>
  <c r="BK294"/>
  <c r="BK292"/>
  <c r="BK289"/>
  <c r="J282"/>
  <c r="J276"/>
  <c r="BK273"/>
  <c r="BK263"/>
  <c r="BK256"/>
  <c r="J249"/>
  <c r="BK247"/>
  <c r="BK244"/>
  <c r="J241"/>
  <c r="BK240"/>
  <c r="J237"/>
  <c r="J234"/>
  <c r="J229"/>
  <c r="J225"/>
  <c r="BK223"/>
  <c r="J220"/>
  <c r="BK219"/>
  <c r="BK213"/>
  <c r="BK211"/>
  <c r="BK209"/>
  <c r="BK207"/>
  <c r="BK205"/>
  <c r="BK203"/>
  <c r="BK201"/>
  <c r="BK199"/>
  <c r="BK197"/>
  <c r="BK194"/>
  <c r="J192"/>
  <c r="J190"/>
  <c r="BK187"/>
  <c r="J185"/>
  <c r="BK182"/>
  <c r="J180"/>
  <c r="J178"/>
  <c r="J175"/>
  <c r="BK172"/>
  <c r="J170"/>
  <c r="J168"/>
  <c r="BK164"/>
  <c r="J160"/>
  <c r="BK159"/>
  <c r="J154"/>
  <c r="J152"/>
  <c r="BK147"/>
  <c i="1" r="AS94"/>
  <c i="2" r="BK174"/>
  <c r="J167"/>
  <c r="BK163"/>
  <c r="BK153"/>
  <c r="BK149"/>
  <c r="J138"/>
  <c l="1" r="P137"/>
  <c r="T137"/>
  <c r="BK151"/>
  <c r="J151"/>
  <c r="J101"/>
  <c r="R151"/>
  <c r="BK158"/>
  <c r="J158"/>
  <c r="J102"/>
  <c r="R158"/>
  <c r="BK162"/>
  <c r="J162"/>
  <c r="J104"/>
  <c r="R162"/>
  <c r="BK183"/>
  <c r="J183"/>
  <c r="J105"/>
  <c r="P183"/>
  <c r="T183"/>
  <c r="P188"/>
  <c r="T188"/>
  <c r="R228"/>
  <c r="BK236"/>
  <c r="J236"/>
  <c r="J109"/>
  <c r="P236"/>
  <c r="T236"/>
  <c r="P245"/>
  <c r="T245"/>
  <c r="BK255"/>
  <c r="J255"/>
  <c r="J112"/>
  <c r="R255"/>
  <c r="BK283"/>
  <c r="J283"/>
  <c r="J113"/>
  <c r="R283"/>
  <c r="BK137"/>
  <c r="J137"/>
  <c r="J98"/>
  <c r="R137"/>
  <c r="R136"/>
  <c r="P151"/>
  <c r="T151"/>
  <c r="P158"/>
  <c r="T158"/>
  <c r="P162"/>
  <c r="T162"/>
  <c r="R183"/>
  <c r="BK188"/>
  <c r="J188"/>
  <c r="J106"/>
  <c r="R188"/>
  <c r="BK228"/>
  <c r="J228"/>
  <c r="J108"/>
  <c r="P228"/>
  <c r="T228"/>
  <c r="R236"/>
  <c r="BK245"/>
  <c r="J245"/>
  <c r="J110"/>
  <c r="R245"/>
  <c r="P255"/>
  <c r="T255"/>
  <c r="P283"/>
  <c r="T283"/>
  <c r="BK148"/>
  <c r="J148"/>
  <c r="J100"/>
  <c r="BK146"/>
  <c r="J146"/>
  <c r="J99"/>
  <c r="BK226"/>
  <c r="J226"/>
  <c r="J107"/>
  <c r="BK250"/>
  <c r="J250"/>
  <c r="J111"/>
  <c r="BK291"/>
  <c r="J291"/>
  <c r="J114"/>
  <c r="BK293"/>
  <c r="J293"/>
  <c r="J115"/>
  <c r="F92"/>
  <c r="BF142"/>
  <c r="BF147"/>
  <c r="BF149"/>
  <c r="BF153"/>
  <c r="BF154"/>
  <c r="BF159"/>
  <c r="BF165"/>
  <c r="BF167"/>
  <c r="BF168"/>
  <c r="BF170"/>
  <c r="BF172"/>
  <c r="E85"/>
  <c r="BF157"/>
  <c r="BF160"/>
  <c r="BF164"/>
  <c r="BF166"/>
  <c r="BF173"/>
  <c r="BF175"/>
  <c r="BF176"/>
  <c r="BF177"/>
  <c r="BF178"/>
  <c r="BF181"/>
  <c r="BF182"/>
  <c r="BF184"/>
  <c r="BF185"/>
  <c r="BF189"/>
  <c r="BF194"/>
  <c r="BF197"/>
  <c r="BF199"/>
  <c r="BF205"/>
  <c r="BF207"/>
  <c r="BF209"/>
  <c r="BF210"/>
  <c r="BF211"/>
  <c r="BF213"/>
  <c r="BF219"/>
  <c r="BF220"/>
  <c r="BF221"/>
  <c r="BF224"/>
  <c r="BF227"/>
  <c r="BF229"/>
  <c r="BF230"/>
  <c r="BF237"/>
  <c r="BF240"/>
  <c r="BF241"/>
  <c r="BF248"/>
  <c r="BF256"/>
  <c r="BF257"/>
  <c r="BF263"/>
  <c r="BF273"/>
  <c r="BF275"/>
  <c r="BF276"/>
  <c r="BF281"/>
  <c r="BF289"/>
  <c r="BF292"/>
  <c r="BF294"/>
  <c r="J89"/>
  <c r="BF138"/>
  <c r="BF152"/>
  <c r="BF163"/>
  <c r="BF169"/>
  <c r="BF171"/>
  <c r="BF174"/>
  <c r="BF179"/>
  <c r="BF180"/>
  <c r="BF186"/>
  <c r="BF187"/>
  <c r="BF190"/>
  <c r="BF191"/>
  <c r="BF192"/>
  <c r="BF193"/>
  <c r="BF196"/>
  <c r="BF198"/>
  <c r="BF200"/>
  <c r="BF201"/>
  <c r="BF202"/>
  <c r="BF203"/>
  <c r="BF204"/>
  <c r="BF206"/>
  <c r="BF208"/>
  <c r="BF212"/>
  <c r="BF214"/>
  <c r="BF215"/>
  <c r="BF216"/>
  <c r="BF217"/>
  <c r="BF218"/>
  <c r="BF222"/>
  <c r="BF223"/>
  <c r="BF225"/>
  <c r="BF234"/>
  <c r="BF235"/>
  <c r="BF238"/>
  <c r="BF242"/>
  <c r="BF243"/>
  <c r="BF244"/>
  <c r="BF246"/>
  <c r="BF247"/>
  <c r="BF249"/>
  <c r="BF251"/>
  <c r="BF272"/>
  <c r="BF282"/>
  <c r="BF284"/>
  <c r="BF290"/>
  <c r="J33"/>
  <c i="1" r="AV95"/>
  <c i="2" r="F35"/>
  <c i="1" r="BB95"/>
  <c r="BB94"/>
  <c r="W31"/>
  <c i="2" r="F37"/>
  <c i="1" r="BD95"/>
  <c r="BD94"/>
  <c r="W33"/>
  <c i="2" r="F36"/>
  <c i="1" r="BC95"/>
  <c r="BC94"/>
  <c r="W32"/>
  <c i="2" r="F33"/>
  <c i="1" r="AZ95"/>
  <c r="AZ94"/>
  <c r="W29"/>
  <c i="2" l="1" r="T161"/>
  <c r="R161"/>
  <c r="P161"/>
  <c r="R135"/>
  <c r="T136"/>
  <c r="T135"/>
  <c r="P136"/>
  <c r="P135"/>
  <c i="1" r="AU95"/>
  <c i="2" r="BK161"/>
  <c r="J161"/>
  <c r="J103"/>
  <c r="BK136"/>
  <c r="J136"/>
  <c r="J97"/>
  <c i="1" r="AU94"/>
  <c r="AY94"/>
  <c r="AX94"/>
  <c i="2" r="F34"/>
  <c i="1" r="BA95"/>
  <c r="BA94"/>
  <c r="W30"/>
  <c r="AV94"/>
  <c r="AK29"/>
  <c i="2" r="J34"/>
  <c i="1" r="AW95"/>
  <c r="AT95"/>
  <c i="2" l="1" r="BK135"/>
  <c r="J135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<sst xmlns="http://schemas.openxmlformats.org/spreadsheetml/2006/main">
  <si>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</si>
  <si>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</si>
  <si>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</si>
  <si>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</si>
  <si>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</si>
  <si>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{f6c19b9f-a732-4997-a7bf-25a85d4c961b}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</si>
  <si>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</si>
  <si>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</si>
  <si>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</si>
  <si>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</si>
  <si>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</si>
  <si>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</si>
  <si>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</si>
  <si>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</si>
  <si>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15-2023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</si>
  <si>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</si>
  <si>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</si>
  <si>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kanalizace Výškovická 151, Ostrava-Výškovice</t>
  </si>
  <si>
    <t>KSO:</t>
  </si>
  <si>
    <t>CC-CZ:</t>
  </si>
  <si>
    <t>Místo:</t>
  </si>
  <si>
    <t xml:space="preserve"> </t>
  </si>
  <si>
    <t>Datum:</t>
  </si>
  <si>
    <t>25. 5. 2023</t>
  </si>
  <si>
    <t>Zadavatel:</t>
  </si>
  <si>
    <t>IČ:</t>
  </si>
  <si>
    <t>Statut.Město Ostrava, Měst.Obv.Ostrava-Jih</t>
  </si>
  <si>
    <t>DIČ:</t>
  </si>
  <si>
    <t>Uchazeč:</t>
  </si>
  <si>
    <t>Vyplň údaj</t>
  </si>
  <si>
    <t>Projektant:</t>
  </si>
  <si>
    <t>DK projekt s.r.o</t>
  </si>
  <si>
    <t>True</t>
  </si>
  <si>
    <t>Zpracovatel:</t>
  </si>
  <si>
    <t>47834480</t>
  </si>
  <si>
    <t>Kubalová J.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</si>
  <si>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</si>
  <si>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</si>
  <si>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</si>
  <si>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</si>
  <si>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</si>
  <si>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</si>
  <si>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</si>
  <si>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</si>
  <si>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</si>
  <si>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</si>
  <si>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</si>
  <si>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</si>
  <si>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</si>
  <si>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</si>
  <si>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</si>
  <si>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</si>
  <si>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</si>
  <si>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</si>
  <si>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</si>
  <si>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</si>
  <si>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</si>
  <si>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</si>
  <si>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</si>
  <si>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</si>
  <si>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</si>
  <si>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</si>
  <si>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</si>
  <si>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</si>
  <si>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</si>
  <si>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</si>
  <si>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</si>
  <si>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</si>
  <si>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</si>
  <si>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</si>
  <si>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</si>
  <si>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</si>
  <si>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</si>
  <si>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</si>
  <si>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</si>
  <si>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</si>
  <si>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</si>
  <si>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</si>
  <si>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</si>
  <si>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</si>
  <si>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</si>
  <si>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</si>
  <si>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15a</t>
  </si>
  <si>
    <t>Zdravotně technické instalace</t>
  </si>
  <si>
    <t>STA</t>
  </si>
  <si>
    <t>1</t>
  </si>
  <si>
    <t>{b82fe814-d790-47b0-b230-35f5066c54f1}</t>
  </si>
  <si>
    <t>KRYCÍ LIST SOUPISU PRACÍ</t>
  </si>
  <si>
    <t>Objekt:</t>
  </si>
  <si>
    <t>15a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</si>
  <si>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</si>
  <si>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</si>
  <si>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</si>
  <si>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</si>
  <si>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</si>
  <si>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</si>
  <si>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</si>
  <si>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</si>
  <si>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</si>
  <si>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</si>
  <si>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</si>
  <si>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</si>
  <si>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</si>
  <si>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</si>
  <si>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</si>
  <si>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</si>
  <si>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</si>
  <si>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</si>
  <si>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</si>
  <si>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</si>
  <si>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</si>
  <si>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</si>
  <si>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</si>
  <si>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</si>
  <si>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</si>
  <si>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</si>
  <si>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</si>
  <si>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</si>
  <si>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</si>
  <si>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</si>
  <si>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</si>
  <si>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</si>
  <si>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</si>
  <si>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</si>
  <si>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</si>
  <si>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</si>
  <si>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</si>
  <si>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</si>
  <si>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</si>
  <si>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</si>
  <si>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</si>
  <si>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</si>
  <si>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</si>
  <si>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346244352</t>
  </si>
  <si>
    <t>Obezdívka koupelnových van ploch rovných tl 50 mm z pórobetonových přesných tvárnic</t>
  </si>
  <si>
    <t>m2</t>
  </si>
  <si>
    <t>4</t>
  </si>
  <si>
    <t>2</t>
  </si>
  <si>
    <t>412897428</t>
  </si>
  <si>
    <t>VV</t>
  </si>
  <si>
    <t>1,20*0,50*19</t>
  </si>
  <si>
    <t>1,50*0,50*37+0,70*0,50*2</t>
  </si>
  <si>
    <t>Součet</t>
  </si>
  <si>
    <t>346244356</t>
  </si>
  <si>
    <t>Obezdívka koupelnových van ploch zaoblených tl 50 mm z pórobetonových přesných tvárnic</t>
  </si>
  <si>
    <t>-1701879775</t>
  </si>
  <si>
    <t xml:space="preserve">1,80*0,50*3              "rohové vany</t>
  </si>
  <si>
    <t xml:space="preserve">1,20*0,30*4             "sprchové kouty</t>
  </si>
  <si>
    <t>Vodorovné konstrukce</t>
  </si>
  <si>
    <t>411386621</t>
  </si>
  <si>
    <t>Zabetonování prostupů v instalačních šachtách ze suchých směsí pl přes 0,09 do 0,25 m2 ve stropech</t>
  </si>
  <si>
    <t>kus</t>
  </si>
  <si>
    <t>-1340477588</t>
  </si>
  <si>
    <t>9</t>
  </si>
  <si>
    <t>Ostatní konstrukce a práce, bourání</t>
  </si>
  <si>
    <t>962031135</t>
  </si>
  <si>
    <t>Bourání příček z tvárnic nebo příčkovek tl do 50 mm</t>
  </si>
  <si>
    <t>1271736394</t>
  </si>
  <si>
    <t>39,85+4,14</t>
  </si>
  <si>
    <t>997</t>
  </si>
  <si>
    <t>Přesun sutě</t>
  </si>
  <si>
    <t>5</t>
  </si>
  <si>
    <t>997013160</t>
  </si>
  <si>
    <t>Vnitrostaveništní doprava suti a vybouraných hmot pro budovy v přes 30 do 36 m s omezením mechanizace</t>
  </si>
  <si>
    <t>t</t>
  </si>
  <si>
    <t>1565133614</t>
  </si>
  <si>
    <t>6</t>
  </si>
  <si>
    <t>997013501</t>
  </si>
  <si>
    <t>Odvoz suti a vybouraných hmot na skládku nebo meziskládku do 1 km se složením</t>
  </si>
  <si>
    <t>-270113327</t>
  </si>
  <si>
    <t>7</t>
  </si>
  <si>
    <t>997013509</t>
  </si>
  <si>
    <t>Příplatek k odvozu suti a vybouraných hmot na skládku ZKD 1 km přes 1 km</t>
  </si>
  <si>
    <t>-1430543572</t>
  </si>
  <si>
    <t>do 10 km</t>
  </si>
  <si>
    <t>25,389*9</t>
  </si>
  <si>
    <t>8</t>
  </si>
  <si>
    <t>997013631</t>
  </si>
  <si>
    <t>Poplatek za uložení na skládce (skládkovné) stavebního odpadu směsného kód odpadu 17 09 04</t>
  </si>
  <si>
    <t>-834154878</t>
  </si>
  <si>
    <t>998</t>
  </si>
  <si>
    <t>Přesun hmot</t>
  </si>
  <si>
    <t>998011004</t>
  </si>
  <si>
    <t>Přesun hmot pro budovy zděné v přes 24 do 36 m</t>
  </si>
  <si>
    <t>-167818588</t>
  </si>
  <si>
    <t>10</t>
  </si>
  <si>
    <t>998017004</t>
  </si>
  <si>
    <t>Přesun hmot s omezením mechanizace pro budovy v přes 24 do 36 m</t>
  </si>
  <si>
    <t>-1087392243</t>
  </si>
  <si>
    <t>PSV</t>
  </si>
  <si>
    <t>Práce a dodávky PSV</t>
  </si>
  <si>
    <t>721</t>
  </si>
  <si>
    <t>Zdravotechnika - vnitřní kanalizace</t>
  </si>
  <si>
    <t>11</t>
  </si>
  <si>
    <t>721140802</t>
  </si>
  <si>
    <t>Demontáž potrubí litinové DN do 100</t>
  </si>
  <si>
    <t>m</t>
  </si>
  <si>
    <t>16</t>
  </si>
  <si>
    <t>842292458</t>
  </si>
  <si>
    <t>12</t>
  </si>
  <si>
    <t>721140915</t>
  </si>
  <si>
    <t>Potrubí litinové propojení potrubí DN 100</t>
  </si>
  <si>
    <t>-1005585481</t>
  </si>
  <si>
    <t>13</t>
  </si>
  <si>
    <t>M</t>
  </si>
  <si>
    <t>55242532.1</t>
  </si>
  <si>
    <t>spojka přechodová litina - PP DN 110</t>
  </si>
  <si>
    <t>32</t>
  </si>
  <si>
    <t>-451628219</t>
  </si>
  <si>
    <t>14</t>
  </si>
  <si>
    <t>721171803</t>
  </si>
  <si>
    <t>Demontáž potrubí z PVC D do 75</t>
  </si>
  <si>
    <t>-1429667146</t>
  </si>
  <si>
    <t>721171808</t>
  </si>
  <si>
    <t>Demontáž potrubí z PVC D přes 75 do 114</t>
  </si>
  <si>
    <t>1475982640</t>
  </si>
  <si>
    <t>721171914</t>
  </si>
  <si>
    <t>Potrubí z PP propojení potrubí do DN 75</t>
  </si>
  <si>
    <t>374766154</t>
  </si>
  <si>
    <t>17</t>
  </si>
  <si>
    <t>721174025</t>
  </si>
  <si>
    <t>Potrubí kanalizační z PP odpadní DN 110</t>
  </si>
  <si>
    <t>172475297</t>
  </si>
  <si>
    <t>18</t>
  </si>
  <si>
    <t>28615603</t>
  </si>
  <si>
    <t xml:space="preserve">čistící tvarovka odpadní PP DN 110 </t>
  </si>
  <si>
    <t>-49944648</t>
  </si>
  <si>
    <t>19</t>
  </si>
  <si>
    <t>721174042</t>
  </si>
  <si>
    <t>Potrubí kanalizační z PP připojovací DN 40</t>
  </si>
  <si>
    <t>434862163</t>
  </si>
  <si>
    <t>20</t>
  </si>
  <si>
    <t>721174043</t>
  </si>
  <si>
    <t>Potrubí kanalizační z PP připojovací DN 50</t>
  </si>
  <si>
    <t>-1910493877</t>
  </si>
  <si>
    <t>721174044</t>
  </si>
  <si>
    <t>Potrubí kanalizační z PP připojovací DN 75</t>
  </si>
  <si>
    <t>-892342404</t>
  </si>
  <si>
    <t>22</t>
  </si>
  <si>
    <t>721174045</t>
  </si>
  <si>
    <t>Potrubí kanalizační z PP připojovací DN 110</t>
  </si>
  <si>
    <t>1574935344</t>
  </si>
  <si>
    <t>23</t>
  </si>
  <si>
    <t>721194104</t>
  </si>
  <si>
    <t>Vyvedení a upevnění odpadních výpustek DN 40</t>
  </si>
  <si>
    <t>543215175</t>
  </si>
  <si>
    <t>24</t>
  </si>
  <si>
    <t>721194105</t>
  </si>
  <si>
    <t>Vyvedení a upevnění odpadních výpustek DN 50</t>
  </si>
  <si>
    <t>-1637726919</t>
  </si>
  <si>
    <t>25</t>
  </si>
  <si>
    <t>721194109</t>
  </si>
  <si>
    <t>Vyvedení a upevnění odpadních výpustek DN 110</t>
  </si>
  <si>
    <t>-959739403</t>
  </si>
  <si>
    <t>26</t>
  </si>
  <si>
    <t>721226521</t>
  </si>
  <si>
    <t>Zápachová uzávěrka nástěnná pro pračku a myčku DN 40</t>
  </si>
  <si>
    <t>1101565215</t>
  </si>
  <si>
    <t>27</t>
  </si>
  <si>
    <t>721273153</t>
  </si>
  <si>
    <t>Hlavice ventilační polypropylen PP DN 110</t>
  </si>
  <si>
    <t>-271025629</t>
  </si>
  <si>
    <t>28</t>
  </si>
  <si>
    <t>721290111</t>
  </si>
  <si>
    <t>Zkouška těsnosti potrubí kanalizace vodou DN do 125</t>
  </si>
  <si>
    <t>-1972618426</t>
  </si>
  <si>
    <t>29</t>
  </si>
  <si>
    <t>998721105</t>
  </si>
  <si>
    <t>Přesun hmot tonážní pro vnitřní kanalizace v objektech v přes 36 do 48 m</t>
  </si>
  <si>
    <t>-676467271</t>
  </si>
  <si>
    <t>30</t>
  </si>
  <si>
    <t>998721181</t>
  </si>
  <si>
    <t>Příplatek k přesunu hmot tonážní 721 prováděný bez použití mechanizace</t>
  </si>
  <si>
    <t>1177269183</t>
  </si>
  <si>
    <t>722</t>
  </si>
  <si>
    <t>Zdravotechnika - vnitřní vodovod</t>
  </si>
  <si>
    <t>31</t>
  </si>
  <si>
    <t>722220111</t>
  </si>
  <si>
    <t>Nástěnka pro výtokový ventil G 1/2" s jedním závitem</t>
  </si>
  <si>
    <t>-1186998807</t>
  </si>
  <si>
    <t>722220121</t>
  </si>
  <si>
    <t>Nástěnka pro baterii G 1/2" s jedním závitem</t>
  </si>
  <si>
    <t>pár</t>
  </si>
  <si>
    <t>2032824782</t>
  </si>
  <si>
    <t>33</t>
  </si>
  <si>
    <t>998722104</t>
  </si>
  <si>
    <t>Přesun hmot tonážní pro vnitřní vodovod v objektech v přes 24 do 36 m</t>
  </si>
  <si>
    <t>-237073226</t>
  </si>
  <si>
    <t>34</t>
  </si>
  <si>
    <t>998722181</t>
  </si>
  <si>
    <t>Příplatek k přesunu hmot tonážní 722 prováděný bez použití mechanizace</t>
  </si>
  <si>
    <t>1811769002</t>
  </si>
  <si>
    <t>725</t>
  </si>
  <si>
    <t>Zdravotechnika - zařizovací předměty</t>
  </si>
  <si>
    <t>35</t>
  </si>
  <si>
    <t>725110814</t>
  </si>
  <si>
    <t>Demontáž klozetu Kombi</t>
  </si>
  <si>
    <t>soubor</t>
  </si>
  <si>
    <t>-1598310264</t>
  </si>
  <si>
    <t>36</t>
  </si>
  <si>
    <t>725112171</t>
  </si>
  <si>
    <t>Kombi klozet s hlubokým splachováním odpad vodorovný vč. sedátka</t>
  </si>
  <si>
    <t>944510160</t>
  </si>
  <si>
    <t>37</t>
  </si>
  <si>
    <t>725114912</t>
  </si>
  <si>
    <t>Zpětná montáž klozetové mísy a sedátka</t>
  </si>
  <si>
    <t>-1583375985</t>
  </si>
  <si>
    <t>38</t>
  </si>
  <si>
    <t>725210821</t>
  </si>
  <si>
    <t>Demontáž umyvadel bez výtokových armatur</t>
  </si>
  <si>
    <t>-1524562066</t>
  </si>
  <si>
    <t>39</t>
  </si>
  <si>
    <t>725211602</t>
  </si>
  <si>
    <t>Umyvadlo keramické bílé šířky 550 mm bez krytu na sifon připevněné na stěnu šrouby, vč. kovového sifonu</t>
  </si>
  <si>
    <t>1218865880</t>
  </si>
  <si>
    <t>40</t>
  </si>
  <si>
    <t>725220842</t>
  </si>
  <si>
    <t>Demontáž van ocelových volně stojících</t>
  </si>
  <si>
    <t>353180194</t>
  </si>
  <si>
    <t>19+37</t>
  </si>
  <si>
    <t>41</t>
  </si>
  <si>
    <t>725220851</t>
  </si>
  <si>
    <t>Demontáž van akrylátových rohových</t>
  </si>
  <si>
    <t>-723450233</t>
  </si>
  <si>
    <t>42</t>
  </si>
  <si>
    <t>725229102</t>
  </si>
  <si>
    <t>Montáž vany se zápachovou uzávěrkou ocelové</t>
  </si>
  <si>
    <t>-164561081</t>
  </si>
  <si>
    <t>43</t>
  </si>
  <si>
    <t>55220497</t>
  </si>
  <si>
    <t>vana plechová smaltovaná bílá pro bytová jádra 1500x710mm</t>
  </si>
  <si>
    <t>-305351994</t>
  </si>
  <si>
    <t>44</t>
  </si>
  <si>
    <t>55220506.1</t>
  </si>
  <si>
    <t>vana plechová smaltovaná bílá pro bytová jádra 1200x710mm</t>
  </si>
  <si>
    <t>1479761486</t>
  </si>
  <si>
    <t>45</t>
  </si>
  <si>
    <t>725229103</t>
  </si>
  <si>
    <t>Montáž vany se zápachovou uzávěrkou akrylátových</t>
  </si>
  <si>
    <t>-233439565</t>
  </si>
  <si>
    <t>46</t>
  </si>
  <si>
    <t>55421031</t>
  </si>
  <si>
    <t xml:space="preserve">vana akrylátová rohová sedací místo bílá </t>
  </si>
  <si>
    <t>716019881</t>
  </si>
  <si>
    <t>47</t>
  </si>
  <si>
    <t>725240811</t>
  </si>
  <si>
    <t>Demontáž kabin sprchových bez výtokových armatur</t>
  </si>
  <si>
    <t>2039308799</t>
  </si>
  <si>
    <t>48</t>
  </si>
  <si>
    <t>725240812</t>
  </si>
  <si>
    <t>Demontáž vaniček sprchových bez výtokových armatur</t>
  </si>
  <si>
    <t>1503510093</t>
  </si>
  <si>
    <t>49</t>
  </si>
  <si>
    <t>725241901</t>
  </si>
  <si>
    <t>Montáž vaničky sprchové</t>
  </si>
  <si>
    <t>288693397</t>
  </si>
  <si>
    <t>50</t>
  </si>
  <si>
    <t>55423020</t>
  </si>
  <si>
    <t>vanička sprchová akrylátová čtvrtkruhová 900x900mm</t>
  </si>
  <si>
    <t>-697301876</t>
  </si>
  <si>
    <t>51</t>
  </si>
  <si>
    <t>725243902</t>
  </si>
  <si>
    <t>Montáž sprchového koutu</t>
  </si>
  <si>
    <t>1401849017</t>
  </si>
  <si>
    <t>52</t>
  </si>
  <si>
    <t>55484033</t>
  </si>
  <si>
    <t>kout sprchový čtvrtkruhový dvoukřídlý 900x2000mm</t>
  </si>
  <si>
    <t>211158816</t>
  </si>
  <si>
    <t>53</t>
  </si>
  <si>
    <t>725610810</t>
  </si>
  <si>
    <t>Demontáž sporáků plynových</t>
  </si>
  <si>
    <t>-21730712</t>
  </si>
  <si>
    <t>54</t>
  </si>
  <si>
    <t>725610911</t>
  </si>
  <si>
    <t>Zpětná montáž plynových sporáků bez úprav instalace</t>
  </si>
  <si>
    <t>1897683514</t>
  </si>
  <si>
    <t>55</t>
  </si>
  <si>
    <t>725810811</t>
  </si>
  <si>
    <t>Demontáž ventilů výtokových nástěnných s hadičkou</t>
  </si>
  <si>
    <t>-343602818</t>
  </si>
  <si>
    <t>56</t>
  </si>
  <si>
    <t>725813111</t>
  </si>
  <si>
    <t>Ventil rohový bez připojovací trubičky nebo flexi hadičky G 1/2"</t>
  </si>
  <si>
    <t>139896899</t>
  </si>
  <si>
    <t>57</t>
  </si>
  <si>
    <t>725819401</t>
  </si>
  <si>
    <t>Montáž ventilů rohových G 1/2" s připojovací trubičkou</t>
  </si>
  <si>
    <t>-78825064</t>
  </si>
  <si>
    <t>58</t>
  </si>
  <si>
    <t>55141001</t>
  </si>
  <si>
    <t>kohout kulový rohový mosazný R 1/2"x3/8"</t>
  </si>
  <si>
    <t>-1372963054</t>
  </si>
  <si>
    <t>59</t>
  </si>
  <si>
    <t>725820802</t>
  </si>
  <si>
    <t>Demontáž baterie stojánkové do jednoho otvoru</t>
  </si>
  <si>
    <t>1250156270</t>
  </si>
  <si>
    <t>60</t>
  </si>
  <si>
    <t>725822611</t>
  </si>
  <si>
    <t>Baterie umyvadlová stojánková páková bez výpusti</t>
  </si>
  <si>
    <t>1699573587</t>
  </si>
  <si>
    <t>61</t>
  </si>
  <si>
    <t>725850800</t>
  </si>
  <si>
    <t>Demontáž ventilů odpadních</t>
  </si>
  <si>
    <t>215733794</t>
  </si>
  <si>
    <t>62</t>
  </si>
  <si>
    <t>725860811</t>
  </si>
  <si>
    <t>Demontáž uzávěrů zápachu jednoduchých</t>
  </si>
  <si>
    <t>-1693545102</t>
  </si>
  <si>
    <t>63</t>
  </si>
  <si>
    <t>725861311</t>
  </si>
  <si>
    <t>Zápachová uzávěrka pro umyvadla DN 40 s přípojkou pro pračku nebo myčku</t>
  </si>
  <si>
    <t>1842637507</t>
  </si>
  <si>
    <t>64</t>
  </si>
  <si>
    <t>725862113</t>
  </si>
  <si>
    <t>Zápachová uzávěrka pro dřezy s přípojkou pro pračku nebo myčku DN 40/50</t>
  </si>
  <si>
    <t>917603968</t>
  </si>
  <si>
    <t>65</t>
  </si>
  <si>
    <t>725864311</t>
  </si>
  <si>
    <t>Zápachová uzávěrka van DN 40/50 s kulovým kloubem na odtoku</t>
  </si>
  <si>
    <t>1122418080</t>
  </si>
  <si>
    <t>66</t>
  </si>
  <si>
    <t>725865312</t>
  </si>
  <si>
    <t>Zápachová uzávěrka sprchových van DN 40/50 s kulovým kloubem na odtoku a odpadním ventilem</t>
  </si>
  <si>
    <t>-1996149818</t>
  </si>
  <si>
    <t>67</t>
  </si>
  <si>
    <t>725980121</t>
  </si>
  <si>
    <t>Dvířka 15/15</t>
  </si>
  <si>
    <t>964416697</t>
  </si>
  <si>
    <t>68</t>
  </si>
  <si>
    <t>725980123</t>
  </si>
  <si>
    <t>Dvířka 30/30</t>
  </si>
  <si>
    <t>-1006643362</t>
  </si>
  <si>
    <t>69</t>
  </si>
  <si>
    <t>998725104</t>
  </si>
  <si>
    <t>Přesun hmot tonážní pro zařizovací předměty v objektech v přes 24 do 36 m</t>
  </si>
  <si>
    <t>-1295655118</t>
  </si>
  <si>
    <t>70</t>
  </si>
  <si>
    <t>998725181</t>
  </si>
  <si>
    <t>Příplatek k přesunu hmot tonážní 725 prováděný bez použití mechanizace</t>
  </si>
  <si>
    <t>1565797756</t>
  </si>
  <si>
    <t>727</t>
  </si>
  <si>
    <t>Zdravotechnika - požární ochrana</t>
  </si>
  <si>
    <t>71</t>
  </si>
  <si>
    <t>727223105</t>
  </si>
  <si>
    <t>Protipožární manžeta prostupu plastového potrubí bez izolace D 110 mm stropem tl 150 mm požární odolnost EI 90</t>
  </si>
  <si>
    <t>784757750</t>
  </si>
  <si>
    <t>763</t>
  </si>
  <si>
    <t>Konstrukce suché výstavby</t>
  </si>
  <si>
    <t>72</t>
  </si>
  <si>
    <t>763121714</t>
  </si>
  <si>
    <t>SDK stěna šachtová základní penetrační nátěr</t>
  </si>
  <si>
    <t>-1750170556</t>
  </si>
  <si>
    <t>73</t>
  </si>
  <si>
    <t>763122401</t>
  </si>
  <si>
    <t>SDK stěna šachtová s dvojkřídlovými dvířky vel. 900x600 mm, tl 62,5 mm profil CW+UW 50 desky 1xDF 12,5 bez izolace EI 15</t>
  </si>
  <si>
    <t>2139397918</t>
  </si>
  <si>
    <t>0,90*2,80*78</t>
  </si>
  <si>
    <t>0,60*3*2,80*2</t>
  </si>
  <si>
    <t>74</t>
  </si>
  <si>
    <t>998763304</t>
  </si>
  <si>
    <t>Přesun hmot tonážní pro sádrokartonové konstrukce v objektech v přes 24 do 36 m</t>
  </si>
  <si>
    <t>-2134513337</t>
  </si>
  <si>
    <t>75</t>
  </si>
  <si>
    <t>998763381</t>
  </si>
  <si>
    <t>Příplatek k přesunu hmot tonážní 763 SDK prováděný bez použití mechanizace</t>
  </si>
  <si>
    <t>1832407946</t>
  </si>
  <si>
    <t>764</t>
  </si>
  <si>
    <t>Konstrukce klempířské</t>
  </si>
  <si>
    <t>76</t>
  </si>
  <si>
    <t>764001821</t>
  </si>
  <si>
    <t>Demontáž krytiny ze svitků nebo tabulí do suti</t>
  </si>
  <si>
    <t>831411656</t>
  </si>
  <si>
    <t>77</t>
  </si>
  <si>
    <t>764101131</t>
  </si>
  <si>
    <t>Montáž plechové stříšky na instalační šachtu</t>
  </si>
  <si>
    <t>-708752678</t>
  </si>
  <si>
    <t>2,50*3</t>
  </si>
  <si>
    <t>78</t>
  </si>
  <si>
    <t>55344476</t>
  </si>
  <si>
    <t>plech poplastovaný (PVC-P) tabule</t>
  </si>
  <si>
    <t>1580902754</t>
  </si>
  <si>
    <t>79</t>
  </si>
  <si>
    <t>764306142</t>
  </si>
  <si>
    <t>Demontáž a zpětná montáž ventilační turbíny na plechové krytině průměru do 350 mm</t>
  </si>
  <si>
    <t>183761849</t>
  </si>
  <si>
    <t>80</t>
  </si>
  <si>
    <t>764306142.1</t>
  </si>
  <si>
    <t>Utěsnění prostupu potrubí plechovou stříškou na střeše</t>
  </si>
  <si>
    <t>-615393359</t>
  </si>
  <si>
    <t>81</t>
  </si>
  <si>
    <t>998764104</t>
  </si>
  <si>
    <t>Přesun hmot tonážní pro konstrukce klempířské v objektech v přes 24 do 36 m</t>
  </si>
  <si>
    <t>833977659</t>
  </si>
  <si>
    <t>82</t>
  </si>
  <si>
    <t>998764181</t>
  </si>
  <si>
    <t>Příplatek k přesunu hmot tonážní 764 prováděný bez použití mechanizace</t>
  </si>
  <si>
    <t>-741483244</t>
  </si>
  <si>
    <t>766</t>
  </si>
  <si>
    <t>Konstrukce truhlářské</t>
  </si>
  <si>
    <t>83</t>
  </si>
  <si>
    <t>766811115</t>
  </si>
  <si>
    <t>Montáž korpusu kuchyňských skříněk spodních na nožičky š do 600 mm</t>
  </si>
  <si>
    <t>1696802910</t>
  </si>
  <si>
    <t>84</t>
  </si>
  <si>
    <t>766811116</t>
  </si>
  <si>
    <t>Montáž korpusu kuchyňských skříněk spodních na nožičky š přes 600 do 1200 mm</t>
  </si>
  <si>
    <t>-1635018006</t>
  </si>
  <si>
    <t>85</t>
  </si>
  <si>
    <t>766812830</t>
  </si>
  <si>
    <t>Demontáž kuchyňských linek dřevěných nebo kovových dl přes 1,5 do 1,8 m</t>
  </si>
  <si>
    <t>1659939153</t>
  </si>
  <si>
    <t>86</t>
  </si>
  <si>
    <t>766812840</t>
  </si>
  <si>
    <t>Demontáž kuchyňských linek dřevěných nebo kovových dl přes 1,8 do 2,1 m</t>
  </si>
  <si>
    <t>1938016898</t>
  </si>
  <si>
    <t>767</t>
  </si>
  <si>
    <t>Konstrukce zámečnické</t>
  </si>
  <si>
    <t>87</t>
  </si>
  <si>
    <t>767132811</t>
  </si>
  <si>
    <t>Demontáž příček šroubovaných do suti</t>
  </si>
  <si>
    <t>1992203763</t>
  </si>
  <si>
    <t xml:space="preserve">196,56                                  "byty</t>
  </si>
  <si>
    <t xml:space="preserve">0,60*4*2,80*2                   "nebyt. prostory</t>
  </si>
  <si>
    <t>781</t>
  </si>
  <si>
    <t>Dokončovací práce - obklady</t>
  </si>
  <si>
    <t>88</t>
  </si>
  <si>
    <t>781121011</t>
  </si>
  <si>
    <t>Nátěr penetrační na stěnu</t>
  </si>
  <si>
    <t>204915999</t>
  </si>
  <si>
    <t>89</t>
  </si>
  <si>
    <t>781151031</t>
  </si>
  <si>
    <t>Celoplošné vyrovnání podkladu stěrkou tl 3 mm</t>
  </si>
  <si>
    <t>2076005214</t>
  </si>
  <si>
    <t xml:space="preserve">43,99                                               "obezdívky van</t>
  </si>
  <si>
    <t xml:space="preserve">(1,50+0,80*2)*0,40*37             "nad vanou</t>
  </si>
  <si>
    <t xml:space="preserve">(1,20+0,80*2)*0,40*19            "nad vanou</t>
  </si>
  <si>
    <t xml:space="preserve">1,40*2*0,40*3                            "rohové vany</t>
  </si>
  <si>
    <t>90</t>
  </si>
  <si>
    <t>781473810</t>
  </si>
  <si>
    <t>Demontáž obkladů z obkladaček keramických lepených</t>
  </si>
  <si>
    <t>-1859979932</t>
  </si>
  <si>
    <t>zadní stěny WC</t>
  </si>
  <si>
    <t xml:space="preserve">0,90*2,65*10                      </t>
  </si>
  <si>
    <t>0,90*1,20*6</t>
  </si>
  <si>
    <t>91</t>
  </si>
  <si>
    <t>781474114</t>
  </si>
  <si>
    <t>Montáž obkladů vnitřních keramických hladkých přes 19 do 22 ks/m2 lepených flexibilním lepidlem</t>
  </si>
  <si>
    <t>1727343747</t>
  </si>
  <si>
    <t>92</t>
  </si>
  <si>
    <t>59761040</t>
  </si>
  <si>
    <t>obklad keramický hladký přes 19 do 22ks/m2</t>
  </si>
  <si>
    <t>-1428098429</t>
  </si>
  <si>
    <t>144,84*1,1 'Přepočtené koeficientem množství</t>
  </si>
  <si>
    <t>93</t>
  </si>
  <si>
    <t>781491822</t>
  </si>
  <si>
    <t>Demontáž vanových dvířek plastových lepených s rámem</t>
  </si>
  <si>
    <t>-1886712019</t>
  </si>
  <si>
    <t>94</t>
  </si>
  <si>
    <t>781494211</t>
  </si>
  <si>
    <t>Plastové profily vanové lepené flexibilním lepidlem</t>
  </si>
  <si>
    <t>287747880</t>
  </si>
  <si>
    <t>1,50+1,45*37</t>
  </si>
  <si>
    <t>1,20+1,45*19</t>
  </si>
  <si>
    <t>1,40*2*3</t>
  </si>
  <si>
    <t>95</t>
  </si>
  <si>
    <t>998781104</t>
  </si>
  <si>
    <t>Přesun hmot tonážní pro obklady keramické v objektech v přes 24 do 36 m</t>
  </si>
  <si>
    <t>1691691658</t>
  </si>
  <si>
    <t>96</t>
  </si>
  <si>
    <t>998781181</t>
  </si>
  <si>
    <t>Příplatek k přesunu hmot tonážní 781 prováděný bez použití mechanizace</t>
  </si>
  <si>
    <t>597939430</t>
  </si>
  <si>
    <t>784</t>
  </si>
  <si>
    <t>Dokončovací práce - malby a tapety</t>
  </si>
  <si>
    <t>97</t>
  </si>
  <si>
    <t>784181101</t>
  </si>
  <si>
    <t>Základní akrylátová jednonásobná bezbarvá penetrace podkladu v místnostech v do 3,80 m</t>
  </si>
  <si>
    <t>-1725041417</t>
  </si>
  <si>
    <t>0,90*2,65*62</t>
  </si>
  <si>
    <t xml:space="preserve">0,60*2,80*3*2              "1.PP</t>
  </si>
  <si>
    <t>98</t>
  </si>
  <si>
    <t>784221101</t>
  </si>
  <si>
    <t>Dvojnásobné bílé malby ze směsí za sucha dobře otěruvzdorných v místnostech do 3,80 m</t>
  </si>
  <si>
    <t>-825833870</t>
  </si>
  <si>
    <t>99</t>
  </si>
  <si>
    <t>784221131</t>
  </si>
  <si>
    <t>Příplatek k cenám 2x maleb za sucha otěruvzdorných za provádění pl do 5 m2</t>
  </si>
  <si>
    <t>-244336846</t>
  </si>
  <si>
    <t>HZS</t>
  </si>
  <si>
    <t>Hodinové zúčtovací sazby</t>
  </si>
  <si>
    <t>100</t>
  </si>
  <si>
    <t>HZS4211</t>
  </si>
  <si>
    <t>Hodinová zúčtovací sazba revizní technik - plyn</t>
  </si>
  <si>
    <t>hod</t>
  </si>
  <si>
    <t>512</t>
  </si>
  <si>
    <t>-1262052360</t>
  </si>
  <si>
    <t>OST</t>
  </si>
  <si>
    <t>Ostatní</t>
  </si>
  <si>
    <t>101</t>
  </si>
  <si>
    <t>01</t>
  </si>
  <si>
    <t xml:space="preserve">Zednické výpomoci </t>
  </si>
  <si>
    <t>1851694437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</si>
</sst>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15-2023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Výměna kanalizace Výškovická 151, Ostrava-Výškovice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Statut.Město Ostrava, Měst.Obv.Ostrava-Jih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DK projekt s.r.o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Kubalová J.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'15a - Zdravotně technické...'!J30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'15a - Zdravotně technické...'!P135</f>
        <v>0</v>
      </c>
      <c r="AV95" s="128">
        <f>'15a - Zdravotně technické...'!J33</f>
        <v>0</v>
      </c>
      <c r="AW95" s="128">
        <f>'15a - Zdravotně technické...'!J34</f>
        <v>0</v>
      </c>
      <c r="AX95" s="128">
        <f>'15a - Zdravotně technické...'!J35</f>
        <v>0</v>
      </c>
      <c r="AY95" s="128">
        <f>'15a - Zdravotně technické...'!J36</f>
        <v>0</v>
      </c>
      <c r="AZ95" s="128">
        <f>'15a - Zdravotně technické...'!F33</f>
        <v>0</v>
      </c>
      <c r="BA95" s="128">
        <f>'15a - Zdravotně technické...'!F34</f>
        <v>0</v>
      </c>
      <c r="BB95" s="128">
        <f>'15a - Zdravotně technické...'!F35</f>
        <v>0</v>
      </c>
      <c r="BC95" s="128">
        <f>'15a - Zdravotně technické...'!F36</f>
        <v>0</v>
      </c>
      <c r="BD95" s="130">
        <f>'15a - Zdravotně technické...'!F37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TUZ8szK60uhhDEWPcfzTZ9GpmfHCSPYagThODas4OW8hCpCvW5EuA9S+2M4nvjf49ORZf+9Apg7WuBRsUmByTA==" hashValue="JmDkLrGxYGtmERMwVo/bDU/G/SFLhg+nJqpGGAvKjT+jntaXMsnxIbaw0u/JCqT3c6JsB0Dfwcc001v8tsGB1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5a - Zdravotně technick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Výměna kanalizace Výškovická 151, Ostrava-Výškovice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25. 5. 2023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35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37</v>
      </c>
      <c r="E30" s="38"/>
      <c r="F30" s="38"/>
      <c r="G30" s="38"/>
      <c r="H30" s="38"/>
      <c r="I30" s="38"/>
      <c r="J30" s="147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39</v>
      </c>
      <c r="G32" s="38"/>
      <c r="H32" s="38"/>
      <c r="I32" s="148" t="s">
        <v>38</v>
      </c>
      <c r="J32" s="14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41</v>
      </c>
      <c r="E33" s="136" t="s">
        <v>42</v>
      </c>
      <c r="F33" s="150">
        <f>ROUND((SUM(BE135:BE294)),  2)</f>
        <v>0</v>
      </c>
      <c r="G33" s="38"/>
      <c r="H33" s="38"/>
      <c r="I33" s="151">
        <v>0.20999999999999999</v>
      </c>
      <c r="J33" s="150">
        <f>ROUND(((SUM(BE135:BE294))*I33),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43</v>
      </c>
      <c r="F34" s="150">
        <f>ROUND((SUM(BF135:BF294)),  2)</f>
        <v>0</v>
      </c>
      <c r="G34" s="38"/>
      <c r="H34" s="38"/>
      <c r="I34" s="151">
        <v>0.14999999999999999</v>
      </c>
      <c r="J34" s="150">
        <f>ROUND(((SUM(BF135:BF294))*I34),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44</v>
      </c>
      <c r="F35" s="150">
        <f>ROUND((SUM(BG135:BG294)),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45</v>
      </c>
      <c r="F36" s="150">
        <f>ROUND((SUM(BH135:BH294)),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46</v>
      </c>
      <c r="F37" s="150">
        <f>ROUND((SUM(BI135:BI294)),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50</v>
      </c>
      <c r="E50" s="160"/>
      <c r="F50" s="160"/>
      <c r="G50" s="159" t="s">
        <v>51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52</v>
      </c>
      <c r="E61" s="162"/>
      <c r="F61" s="163" t="s">
        <v>53</v>
      </c>
      <c r="G61" s="161" t="s">
        <v>52</v>
      </c>
      <c r="H61" s="162"/>
      <c r="I61" s="162"/>
      <c r="J61" s="164" t="s">
        <v>53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54</v>
      </c>
      <c r="E65" s="165"/>
      <c r="F65" s="165"/>
      <c r="G65" s="159" t="s">
        <v>55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52</v>
      </c>
      <c r="E76" s="162"/>
      <c r="F76" s="163" t="s">
        <v>53</v>
      </c>
      <c r="G76" s="161" t="s">
        <v>52</v>
      </c>
      <c r="H76" s="162"/>
      <c r="I76" s="162"/>
      <c r="J76" s="164" t="s">
        <v>53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Výměna kanalizace Výškovická 151, Ostrava-Výškovice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15a - Zdravotně technické 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25. 5. 2023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Statut.Město Ostrava, Měst.Obv.Ostrava-Jih</v>
      </c>
      <c r="G91" s="40"/>
      <c r="H91" s="40"/>
      <c r="I91" s="32" t="s">
        <v>30</v>
      </c>
      <c r="J91" s="36" t="str">
        <f>E21</f>
        <v>DK projekt s.r.o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Kubalová J.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J146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J148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J151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J158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101</v>
      </c>
      <c r="E103" s="178"/>
      <c r="F103" s="178"/>
      <c r="G103" s="178"/>
      <c r="H103" s="178"/>
      <c r="I103" s="178"/>
      <c r="J103" s="179">
        <f>J161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J162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J183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J188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J226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J228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J236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J245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109</v>
      </c>
      <c r="E111" s="184"/>
      <c r="F111" s="184"/>
      <c r="G111" s="184"/>
      <c r="H111" s="184"/>
      <c r="I111" s="184"/>
      <c r="J111" s="185">
        <f>J250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110</v>
      </c>
      <c r="E112" s="184"/>
      <c r="F112" s="184"/>
      <c r="G112" s="184"/>
      <c r="H112" s="184"/>
      <c r="I112" s="184"/>
      <c r="J112" s="185">
        <f>J255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111</v>
      </c>
      <c r="E113" s="184"/>
      <c r="F113" s="184"/>
      <c r="G113" s="184"/>
      <c r="H113" s="184"/>
      <c r="I113" s="184"/>
      <c r="J113" s="185">
        <f>J283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5"/>
      <c r="C114" s="176"/>
      <c r="D114" s="177" t="s">
        <v>112</v>
      </c>
      <c r="E114" s="178"/>
      <c r="F114" s="178"/>
      <c r="G114" s="178"/>
      <c r="H114" s="178"/>
      <c r="I114" s="178"/>
      <c r="J114" s="179">
        <f>J291</f>
        <v>0</v>
      </c>
      <c r="K114" s="176"/>
      <c r="L114" s="180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5"/>
      <c r="C115" s="176"/>
      <c r="D115" s="177" t="s">
        <v>113</v>
      </c>
      <c r="E115" s="178"/>
      <c r="F115" s="178"/>
      <c r="G115" s="178"/>
      <c r="H115" s="178"/>
      <c r="I115" s="178"/>
      <c r="J115" s="179">
        <f>J293</f>
        <v>0</v>
      </c>
      <c r="K115" s="176"/>
      <c r="L115" s="18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114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70" t="str">
        <f>E7</f>
        <v>Výměna kanalizace Výškovická 151, Ostrava-Výškovice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88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15a - Zdravotně technické instalace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 xml:space="preserve"> </v>
      </c>
      <c r="G129" s="40"/>
      <c r="H129" s="40"/>
      <c r="I129" s="32" t="s">
        <v>22</v>
      </c>
      <c r="J129" s="79" t="str">
        <f>IF(J12="","",J12)</f>
        <v>25. 5. 2023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>Statut.Město Ostrava, Měst.Obv.Ostrava-Jih</v>
      </c>
      <c r="G131" s="40"/>
      <c r="H131" s="40"/>
      <c r="I131" s="32" t="s">
        <v>30</v>
      </c>
      <c r="J131" s="36" t="str">
        <f>E21</f>
        <v>DK projekt s.r.o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IF(E18="","",E18)</f>
        <v>Vyplň údaj</v>
      </c>
      <c r="G132" s="40"/>
      <c r="H132" s="40"/>
      <c r="I132" s="32" t="s">
        <v>33</v>
      </c>
      <c r="J132" s="36" t="str">
        <f>E24</f>
        <v>Kubalová J.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87"/>
      <c r="B134" s="188"/>
      <c r="C134" s="189" t="s">
        <v>115</v>
      </c>
      <c r="D134" s="190" t="s">
        <v>62</v>
      </c>
      <c r="E134" s="190" t="s">
        <v>58</v>
      </c>
      <c r="F134" s="190" t="s">
        <v>59</v>
      </c>
      <c r="G134" s="190" t="s">
        <v>116</v>
      </c>
      <c r="H134" s="190" t="s">
        <v>117</v>
      </c>
      <c r="I134" s="190" t="s">
        <v>118</v>
      </c>
      <c r="J134" s="191" t="s">
        <v>92</v>
      </c>
      <c r="K134" s="192" t="s">
        <v>119</v>
      </c>
      <c r="L134" s="193"/>
      <c r="M134" s="100" t="s">
        <v>1</v>
      </c>
      <c r="N134" s="101" t="s">
        <v>41</v>
      </c>
      <c r="O134" s="101" t="s">
        <v>120</v>
      </c>
      <c r="P134" s="101" t="s">
        <v>121</v>
      </c>
      <c r="Q134" s="101" t="s">
        <v>122</v>
      </c>
      <c r="R134" s="101" t="s">
        <v>123</v>
      </c>
      <c r="S134" s="101" t="s">
        <v>124</v>
      </c>
      <c r="T134" s="102" t="s">
        <v>125</v>
      </c>
      <c r="U134" s="187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/>
    </row>
    <row r="135" s="2" customFormat="1" ht="22.8" customHeight="1">
      <c r="A135" s="38"/>
      <c r="B135" s="39"/>
      <c r="C135" s="107" t="s">
        <v>126</v>
      </c>
      <c r="D135" s="40"/>
      <c r="E135" s="40"/>
      <c r="F135" s="40"/>
      <c r="G135" s="40"/>
      <c r="H135" s="40"/>
      <c r="I135" s="40"/>
      <c r="J135" s="194">
        <f>BK135</f>
        <v>0</v>
      </c>
      <c r="K135" s="40"/>
      <c r="L135" s="44"/>
      <c r="M135" s="103"/>
      <c r="N135" s="195"/>
      <c r="O135" s="104"/>
      <c r="P135" s="196">
        <f>P136+P161+P291+P293</f>
        <v>0</v>
      </c>
      <c r="Q135" s="104"/>
      <c r="R135" s="196">
        <f>R136+R161+R291+R293</f>
        <v>19.221440899999997</v>
      </c>
      <c r="S135" s="104"/>
      <c r="T135" s="197">
        <f>T136+T161+T291+T293</f>
        <v>25.388548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76</v>
      </c>
      <c r="AU135" s="17" t="s">
        <v>94</v>
      </c>
      <c r="BK135" s="198">
        <f>BK136+BK161+BK291+BK293</f>
        <v>0</v>
      </c>
    </row>
    <row r="136" s="12" customFormat="1" ht="25.92" customHeight="1">
      <c r="A136" s="12"/>
      <c r="B136" s="199"/>
      <c r="C136" s="200"/>
      <c r="D136" s="201" t="s">
        <v>76</v>
      </c>
      <c r="E136" s="202" t="s">
        <v>127</v>
      </c>
      <c r="F136" s="202" t="s">
        <v>128</v>
      </c>
      <c r="G136" s="200"/>
      <c r="H136" s="200"/>
      <c r="I136" s="203"/>
      <c r="J136" s="204">
        <f>BK136</f>
        <v>0</v>
      </c>
      <c r="K136" s="200"/>
      <c r="L136" s="205"/>
      <c r="M136" s="206"/>
      <c r="N136" s="207"/>
      <c r="O136" s="207"/>
      <c r="P136" s="208">
        <f>P137+P146+P148+P151+P158</f>
        <v>0</v>
      </c>
      <c r="Q136" s="207"/>
      <c r="R136" s="208">
        <f>R137+R146+R148+R151+R158</f>
        <v>6.6089154000000008</v>
      </c>
      <c r="S136" s="207"/>
      <c r="T136" s="209">
        <f>T137+T146+T148+T151+T158</f>
        <v>4.9708700000000006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85</v>
      </c>
      <c r="AT136" s="211" t="s">
        <v>76</v>
      </c>
      <c r="AU136" s="211" t="s">
        <v>77</v>
      </c>
      <c r="AY136" s="210" t="s">
        <v>129</v>
      </c>
      <c r="BK136" s="212">
        <f>BK137+BK146+BK148+BK151+BK158</f>
        <v>0</v>
      </c>
    </row>
    <row r="137" s="12" customFormat="1" ht="22.8" customHeight="1">
      <c r="A137" s="12"/>
      <c r="B137" s="199"/>
      <c r="C137" s="200"/>
      <c r="D137" s="201" t="s">
        <v>76</v>
      </c>
      <c r="E137" s="213" t="s">
        <v>130</v>
      </c>
      <c r="F137" s="213" t="s">
        <v>131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SUM(P138:P145)</f>
        <v>0</v>
      </c>
      <c r="Q137" s="207"/>
      <c r="R137" s="208">
        <f>SUM(R138:R145)</f>
        <v>2.3281154000000002</v>
      </c>
      <c r="S137" s="207"/>
      <c r="T137" s="209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85</v>
      </c>
      <c r="AT137" s="211" t="s">
        <v>76</v>
      </c>
      <c r="AU137" s="211" t="s">
        <v>85</v>
      </c>
      <c r="AY137" s="210" t="s">
        <v>129</v>
      </c>
      <c r="BK137" s="212">
        <f>SUM(BK138:BK145)</f>
        <v>0</v>
      </c>
    </row>
    <row r="138" s="2" customFormat="1" ht="24.15" customHeight="1">
      <c r="A138" s="38"/>
      <c r="B138" s="39"/>
      <c r="C138" s="215" t="s">
        <v>85</v>
      </c>
      <c r="D138" s="215" t="s">
        <v>132</v>
      </c>
      <c r="E138" s="216" t="s">
        <v>133</v>
      </c>
      <c r="F138" s="217" t="s">
        <v>134</v>
      </c>
      <c r="G138" s="218" t="s">
        <v>135</v>
      </c>
      <c r="H138" s="219">
        <v>39.850000000000001</v>
      </c>
      <c r="I138" s="220"/>
      <c r="J138" s="221">
        <f>ROUND(I138*H138,2)</f>
        <v>0</v>
      </c>
      <c r="K138" s="222"/>
      <c r="L138" s="44"/>
      <c r="M138" s="223" t="s">
        <v>1</v>
      </c>
      <c r="N138" s="224" t="s">
        <v>43</v>
      </c>
      <c r="O138" s="91"/>
      <c r="P138" s="225">
        <f>O138*H138</f>
        <v>0</v>
      </c>
      <c r="Q138" s="225">
        <v>0.052519999999999997</v>
      </c>
      <c r="R138" s="225">
        <f>Q138*H138</f>
        <v>2.0929220000000002</v>
      </c>
      <c r="S138" s="225">
        <v>0</v>
      </c>
      <c r="T138" s="22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7" t="s">
        <v>136</v>
      </c>
      <c r="AT138" s="227" t="s">
        <v>132</v>
      </c>
      <c r="AU138" s="227" t="s">
        <v>137</v>
      </c>
      <c r="AY138" s="17" t="s">
        <v>129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137</v>
      </c>
      <c r="BK138" s="228">
        <f>ROUND(I138*H138,2)</f>
        <v>0</v>
      </c>
      <c r="BL138" s="17" t="s">
        <v>136</v>
      </c>
      <c r="BM138" s="227" t="s">
        <v>138</v>
      </c>
    </row>
    <row r="139" s="13" customFormat="1">
      <c r="A139" s="13"/>
      <c r="B139" s="229"/>
      <c r="C139" s="230"/>
      <c r="D139" s="231" t="s">
        <v>139</v>
      </c>
      <c r="E139" s="232" t="s">
        <v>1</v>
      </c>
      <c r="F139" s="233" t="s">
        <v>140</v>
      </c>
      <c r="G139" s="230"/>
      <c r="H139" s="234">
        <v>11.4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139</v>
      </c>
      <c r="AU139" s="240" t="s">
        <v>137</v>
      </c>
      <c r="AV139" s="13" t="s">
        <v>137</v>
      </c>
      <c r="AW139" s="13" t="s">
        <v>32</v>
      </c>
      <c r="AX139" s="13" t="s">
        <v>77</v>
      </c>
      <c r="AY139" s="240" t="s">
        <v>129</v>
      </c>
    </row>
    <row r="140" s="13" customFormat="1">
      <c r="A140" s="13"/>
      <c r="B140" s="229"/>
      <c r="C140" s="230"/>
      <c r="D140" s="231" t="s">
        <v>139</v>
      </c>
      <c r="E140" s="232" t="s">
        <v>1</v>
      </c>
      <c r="F140" s="233" t="s">
        <v>141</v>
      </c>
      <c r="G140" s="230"/>
      <c r="H140" s="234">
        <v>28.449999999999999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139</v>
      </c>
      <c r="AU140" s="240" t="s">
        <v>137</v>
      </c>
      <c r="AV140" s="13" t="s">
        <v>137</v>
      </c>
      <c r="AW140" s="13" t="s">
        <v>32</v>
      </c>
      <c r="AX140" s="13" t="s">
        <v>77</v>
      </c>
      <c r="AY140" s="240" t="s">
        <v>129</v>
      </c>
    </row>
    <row r="141" s="14" customFormat="1">
      <c r="A141" s="14"/>
      <c r="B141" s="241"/>
      <c r="C141" s="242"/>
      <c r="D141" s="231" t="s">
        <v>139</v>
      </c>
      <c r="E141" s="243" t="s">
        <v>1</v>
      </c>
      <c r="F141" s="244" t="s">
        <v>142</v>
      </c>
      <c r="G141" s="242"/>
      <c r="H141" s="245">
        <v>39.850000000000001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139</v>
      </c>
      <c r="AU141" s="251" t="s">
        <v>137</v>
      </c>
      <c r="AV141" s="14" t="s">
        <v>136</v>
      </c>
      <c r="AW141" s="14" t="s">
        <v>32</v>
      </c>
      <c r="AX141" s="14" t="s">
        <v>85</v>
      </c>
      <c r="AY141" s="251" t="s">
        <v>129</v>
      </c>
    </row>
    <row r="142" s="2" customFormat="1" ht="24.15" customHeight="1">
      <c r="A142" s="38"/>
      <c r="B142" s="39"/>
      <c r="C142" s="215" t="s">
        <v>137</v>
      </c>
      <c r="D142" s="215" t="s">
        <v>132</v>
      </c>
      <c r="E142" s="216" t="s">
        <v>143</v>
      </c>
      <c r="F142" s="217" t="s">
        <v>144</v>
      </c>
      <c r="G142" s="218" t="s">
        <v>135</v>
      </c>
      <c r="H142" s="219">
        <v>4.1399999999999997</v>
      </c>
      <c r="I142" s="220"/>
      <c r="J142" s="221">
        <f>ROUND(I142*H142,2)</f>
        <v>0</v>
      </c>
      <c r="K142" s="222"/>
      <c r="L142" s="44"/>
      <c r="M142" s="223" t="s">
        <v>1</v>
      </c>
      <c r="N142" s="224" t="s">
        <v>43</v>
      </c>
      <c r="O142" s="91"/>
      <c r="P142" s="225">
        <f>O142*H142</f>
        <v>0</v>
      </c>
      <c r="Q142" s="225">
        <v>0.056809999999999999</v>
      </c>
      <c r="R142" s="225">
        <f>Q142*H142</f>
        <v>0.23519339999999997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136</v>
      </c>
      <c r="AT142" s="227" t="s">
        <v>132</v>
      </c>
      <c r="AU142" s="227" t="s">
        <v>137</v>
      </c>
      <c r="AY142" s="17" t="s">
        <v>129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137</v>
      </c>
      <c r="BK142" s="228">
        <f>ROUND(I142*H142,2)</f>
        <v>0</v>
      </c>
      <c r="BL142" s="17" t="s">
        <v>136</v>
      </c>
      <c r="BM142" s="227" t="s">
        <v>145</v>
      </c>
    </row>
    <row r="143" s="13" customFormat="1">
      <c r="A143" s="13"/>
      <c r="B143" s="229"/>
      <c r="C143" s="230"/>
      <c r="D143" s="231" t="s">
        <v>139</v>
      </c>
      <c r="E143" s="232" t="s">
        <v>1</v>
      </c>
      <c r="F143" s="233" t="s">
        <v>146</v>
      </c>
      <c r="G143" s="230"/>
      <c r="H143" s="234">
        <v>2.7000000000000002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139</v>
      </c>
      <c r="AU143" s="240" t="s">
        <v>137</v>
      </c>
      <c r="AV143" s="13" t="s">
        <v>137</v>
      </c>
      <c r="AW143" s="13" t="s">
        <v>32</v>
      </c>
      <c r="AX143" s="13" t="s">
        <v>77</v>
      </c>
      <c r="AY143" s="240" t="s">
        <v>129</v>
      </c>
    </row>
    <row r="144" s="13" customFormat="1">
      <c r="A144" s="13"/>
      <c r="B144" s="229"/>
      <c r="C144" s="230"/>
      <c r="D144" s="231" t="s">
        <v>139</v>
      </c>
      <c r="E144" s="232" t="s">
        <v>1</v>
      </c>
      <c r="F144" s="233" t="s">
        <v>147</v>
      </c>
      <c r="G144" s="230"/>
      <c r="H144" s="234">
        <v>1.44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139</v>
      </c>
      <c r="AU144" s="240" t="s">
        <v>137</v>
      </c>
      <c r="AV144" s="13" t="s">
        <v>137</v>
      </c>
      <c r="AW144" s="13" t="s">
        <v>32</v>
      </c>
      <c r="AX144" s="13" t="s">
        <v>77</v>
      </c>
      <c r="AY144" s="240" t="s">
        <v>129</v>
      </c>
    </row>
    <row r="145" s="14" customFormat="1">
      <c r="A145" s="14"/>
      <c r="B145" s="241"/>
      <c r="C145" s="242"/>
      <c r="D145" s="231" t="s">
        <v>139</v>
      </c>
      <c r="E145" s="243" t="s">
        <v>1</v>
      </c>
      <c r="F145" s="244" t="s">
        <v>142</v>
      </c>
      <c r="G145" s="242"/>
      <c r="H145" s="245">
        <v>4.1400000000000006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139</v>
      </c>
      <c r="AU145" s="251" t="s">
        <v>137</v>
      </c>
      <c r="AV145" s="14" t="s">
        <v>136</v>
      </c>
      <c r="AW145" s="14" t="s">
        <v>32</v>
      </c>
      <c r="AX145" s="14" t="s">
        <v>85</v>
      </c>
      <c r="AY145" s="251" t="s">
        <v>129</v>
      </c>
    </row>
    <row r="146" s="12" customFormat="1" ht="22.8" customHeight="1">
      <c r="A146" s="12"/>
      <c r="B146" s="199"/>
      <c r="C146" s="200"/>
      <c r="D146" s="201" t="s">
        <v>76</v>
      </c>
      <c r="E146" s="213" t="s">
        <v>136</v>
      </c>
      <c r="F146" s="213" t="s">
        <v>148</v>
      </c>
      <c r="G146" s="200"/>
      <c r="H146" s="200"/>
      <c r="I146" s="203"/>
      <c r="J146" s="214">
        <f>BK146</f>
        <v>0</v>
      </c>
      <c r="K146" s="200"/>
      <c r="L146" s="205"/>
      <c r="M146" s="206"/>
      <c r="N146" s="207"/>
      <c r="O146" s="207"/>
      <c r="P146" s="208">
        <f>P147</f>
        <v>0</v>
      </c>
      <c r="Q146" s="207"/>
      <c r="R146" s="208">
        <f>R147</f>
        <v>4.2808000000000002</v>
      </c>
      <c r="S146" s="207"/>
      <c r="T146" s="209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85</v>
      </c>
      <c r="AT146" s="211" t="s">
        <v>76</v>
      </c>
      <c r="AU146" s="211" t="s">
        <v>85</v>
      </c>
      <c r="AY146" s="210" t="s">
        <v>129</v>
      </c>
      <c r="BK146" s="212">
        <f>BK147</f>
        <v>0</v>
      </c>
    </row>
    <row r="147" s="2" customFormat="1" ht="33" customHeight="1">
      <c r="A147" s="38"/>
      <c r="B147" s="39"/>
      <c r="C147" s="215" t="s">
        <v>130</v>
      </c>
      <c r="D147" s="215" t="s">
        <v>132</v>
      </c>
      <c r="E147" s="216" t="s">
        <v>149</v>
      </c>
      <c r="F147" s="217" t="s">
        <v>150</v>
      </c>
      <c r="G147" s="218" t="s">
        <v>151</v>
      </c>
      <c r="H147" s="219">
        <v>80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43</v>
      </c>
      <c r="O147" s="91"/>
      <c r="P147" s="225">
        <f>O147*H147</f>
        <v>0</v>
      </c>
      <c r="Q147" s="225">
        <v>0.053510000000000002</v>
      </c>
      <c r="R147" s="225">
        <f>Q147*H147</f>
        <v>4.2808000000000002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136</v>
      </c>
      <c r="AT147" s="227" t="s">
        <v>132</v>
      </c>
      <c r="AU147" s="227" t="s">
        <v>137</v>
      </c>
      <c r="AY147" s="17" t="s">
        <v>129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137</v>
      </c>
      <c r="BK147" s="228">
        <f>ROUND(I147*H147,2)</f>
        <v>0</v>
      </c>
      <c r="BL147" s="17" t="s">
        <v>136</v>
      </c>
      <c r="BM147" s="227" t="s">
        <v>152</v>
      </c>
    </row>
    <row r="148" s="12" customFormat="1" ht="22.8" customHeight="1">
      <c r="A148" s="12"/>
      <c r="B148" s="199"/>
      <c r="C148" s="200"/>
      <c r="D148" s="201" t="s">
        <v>76</v>
      </c>
      <c r="E148" s="213" t="s">
        <v>153</v>
      </c>
      <c r="F148" s="213" t="s">
        <v>154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SUM(P149:P150)</f>
        <v>0</v>
      </c>
      <c r="Q148" s="207"/>
      <c r="R148" s="208">
        <f>SUM(R149:R150)</f>
        <v>0</v>
      </c>
      <c r="S148" s="207"/>
      <c r="T148" s="209">
        <f>SUM(T149:T150)</f>
        <v>4.9708700000000006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85</v>
      </c>
      <c r="AT148" s="211" t="s">
        <v>76</v>
      </c>
      <c r="AU148" s="211" t="s">
        <v>85</v>
      </c>
      <c r="AY148" s="210" t="s">
        <v>129</v>
      </c>
      <c r="BK148" s="212">
        <f>SUM(BK149:BK150)</f>
        <v>0</v>
      </c>
    </row>
    <row r="149" s="2" customFormat="1" ht="21.75" customHeight="1">
      <c r="A149" s="38"/>
      <c r="B149" s="39"/>
      <c r="C149" s="215" t="s">
        <v>136</v>
      </c>
      <c r="D149" s="215" t="s">
        <v>132</v>
      </c>
      <c r="E149" s="216" t="s">
        <v>155</v>
      </c>
      <c r="F149" s="217" t="s">
        <v>156</v>
      </c>
      <c r="G149" s="218" t="s">
        <v>135</v>
      </c>
      <c r="H149" s="219">
        <v>43.990000000000002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43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0.113</v>
      </c>
      <c r="T149" s="226">
        <f>S149*H149</f>
        <v>4.9708700000000006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136</v>
      </c>
      <c r="AT149" s="227" t="s">
        <v>132</v>
      </c>
      <c r="AU149" s="227" t="s">
        <v>137</v>
      </c>
      <c r="AY149" s="17" t="s">
        <v>129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137</v>
      </c>
      <c r="BK149" s="228">
        <f>ROUND(I149*H149,2)</f>
        <v>0</v>
      </c>
      <c r="BL149" s="17" t="s">
        <v>136</v>
      </c>
      <c r="BM149" s="227" t="s">
        <v>157</v>
      </c>
    </row>
    <row r="150" s="13" customFormat="1">
      <c r="A150" s="13"/>
      <c r="B150" s="229"/>
      <c r="C150" s="230"/>
      <c r="D150" s="231" t="s">
        <v>139</v>
      </c>
      <c r="E150" s="232" t="s">
        <v>1</v>
      </c>
      <c r="F150" s="233" t="s">
        <v>158</v>
      </c>
      <c r="G150" s="230"/>
      <c r="H150" s="234">
        <v>43.990000000000002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139</v>
      </c>
      <c r="AU150" s="240" t="s">
        <v>137</v>
      </c>
      <c r="AV150" s="13" t="s">
        <v>137</v>
      </c>
      <c r="AW150" s="13" t="s">
        <v>32</v>
      </c>
      <c r="AX150" s="13" t="s">
        <v>85</v>
      </c>
      <c r="AY150" s="240" t="s">
        <v>129</v>
      </c>
    </row>
    <row r="151" s="12" customFormat="1" ht="22.8" customHeight="1">
      <c r="A151" s="12"/>
      <c r="B151" s="199"/>
      <c r="C151" s="200"/>
      <c r="D151" s="201" t="s">
        <v>76</v>
      </c>
      <c r="E151" s="213" t="s">
        <v>159</v>
      </c>
      <c r="F151" s="213" t="s">
        <v>160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SUM(P152:P157)</f>
        <v>0</v>
      </c>
      <c r="Q151" s="207"/>
      <c r="R151" s="208">
        <f>SUM(R152:R157)</f>
        <v>0</v>
      </c>
      <c r="S151" s="207"/>
      <c r="T151" s="209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85</v>
      </c>
      <c r="AT151" s="211" t="s">
        <v>76</v>
      </c>
      <c r="AU151" s="211" t="s">
        <v>85</v>
      </c>
      <c r="AY151" s="210" t="s">
        <v>129</v>
      </c>
      <c r="BK151" s="212">
        <f>SUM(BK152:BK157)</f>
        <v>0</v>
      </c>
    </row>
    <row r="152" s="2" customFormat="1" ht="33" customHeight="1">
      <c r="A152" s="38"/>
      <c r="B152" s="39"/>
      <c r="C152" s="215" t="s">
        <v>161</v>
      </c>
      <c r="D152" s="215" t="s">
        <v>132</v>
      </c>
      <c r="E152" s="216" t="s">
        <v>162</v>
      </c>
      <c r="F152" s="217" t="s">
        <v>163</v>
      </c>
      <c r="G152" s="218" t="s">
        <v>164</v>
      </c>
      <c r="H152" s="219">
        <v>25.388999999999999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43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136</v>
      </c>
      <c r="AT152" s="227" t="s">
        <v>132</v>
      </c>
      <c r="AU152" s="227" t="s">
        <v>137</v>
      </c>
      <c r="AY152" s="17" t="s">
        <v>129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137</v>
      </c>
      <c r="BK152" s="228">
        <f>ROUND(I152*H152,2)</f>
        <v>0</v>
      </c>
      <c r="BL152" s="17" t="s">
        <v>136</v>
      </c>
      <c r="BM152" s="227" t="s">
        <v>165</v>
      </c>
    </row>
    <row r="153" s="2" customFormat="1" ht="24.15" customHeight="1">
      <c r="A153" s="38"/>
      <c r="B153" s="39"/>
      <c r="C153" s="215" t="s">
        <v>166</v>
      </c>
      <c r="D153" s="215" t="s">
        <v>132</v>
      </c>
      <c r="E153" s="216" t="s">
        <v>167</v>
      </c>
      <c r="F153" s="217" t="s">
        <v>168</v>
      </c>
      <c r="G153" s="218" t="s">
        <v>164</v>
      </c>
      <c r="H153" s="219">
        <v>25.388999999999999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43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136</v>
      </c>
      <c r="AT153" s="227" t="s">
        <v>132</v>
      </c>
      <c r="AU153" s="227" t="s">
        <v>137</v>
      </c>
      <c r="AY153" s="17" t="s">
        <v>129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137</v>
      </c>
      <c r="BK153" s="228">
        <f>ROUND(I153*H153,2)</f>
        <v>0</v>
      </c>
      <c r="BL153" s="17" t="s">
        <v>136</v>
      </c>
      <c r="BM153" s="227" t="s">
        <v>169</v>
      </c>
    </row>
    <row r="154" s="2" customFormat="1" ht="24.15" customHeight="1">
      <c r="A154" s="38"/>
      <c r="B154" s="39"/>
      <c r="C154" s="215" t="s">
        <v>170</v>
      </c>
      <c r="D154" s="215" t="s">
        <v>132</v>
      </c>
      <c r="E154" s="216" t="s">
        <v>171</v>
      </c>
      <c r="F154" s="217" t="s">
        <v>172</v>
      </c>
      <c r="G154" s="218" t="s">
        <v>164</v>
      </c>
      <c r="H154" s="219">
        <v>228.50100000000001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43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136</v>
      </c>
      <c r="AT154" s="227" t="s">
        <v>132</v>
      </c>
      <c r="AU154" s="227" t="s">
        <v>137</v>
      </c>
      <c r="AY154" s="17" t="s">
        <v>129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137</v>
      </c>
      <c r="BK154" s="228">
        <f>ROUND(I154*H154,2)</f>
        <v>0</v>
      </c>
      <c r="BL154" s="17" t="s">
        <v>136</v>
      </c>
      <c r="BM154" s="227" t="s">
        <v>173</v>
      </c>
    </row>
    <row r="155" s="15" customFormat="1">
      <c r="A155" s="15"/>
      <c r="B155" s="252"/>
      <c r="C155" s="253"/>
      <c r="D155" s="231" t="s">
        <v>139</v>
      </c>
      <c r="E155" s="254" t="s">
        <v>1</v>
      </c>
      <c r="F155" s="255" t="s">
        <v>174</v>
      </c>
      <c r="G155" s="253"/>
      <c r="H155" s="254" t="s">
        <v>1</v>
      </c>
      <c r="I155" s="256"/>
      <c r="J155" s="253"/>
      <c r="K155" s="253"/>
      <c r="L155" s="257"/>
      <c r="M155" s="258"/>
      <c r="N155" s="259"/>
      <c r="O155" s="259"/>
      <c r="P155" s="259"/>
      <c r="Q155" s="259"/>
      <c r="R155" s="259"/>
      <c r="S155" s="259"/>
      <c r="T155" s="26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1" t="s">
        <v>139</v>
      </c>
      <c r="AU155" s="261" t="s">
        <v>137</v>
      </c>
      <c r="AV155" s="15" t="s">
        <v>85</v>
      </c>
      <c r="AW155" s="15" t="s">
        <v>32</v>
      </c>
      <c r="AX155" s="15" t="s">
        <v>77</v>
      </c>
      <c r="AY155" s="261" t="s">
        <v>129</v>
      </c>
    </row>
    <row r="156" s="13" customFormat="1">
      <c r="A156" s="13"/>
      <c r="B156" s="229"/>
      <c r="C156" s="230"/>
      <c r="D156" s="231" t="s">
        <v>139</v>
      </c>
      <c r="E156" s="232" t="s">
        <v>1</v>
      </c>
      <c r="F156" s="233" t="s">
        <v>175</v>
      </c>
      <c r="G156" s="230"/>
      <c r="H156" s="234">
        <v>228.50100000000001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139</v>
      </c>
      <c r="AU156" s="240" t="s">
        <v>137</v>
      </c>
      <c r="AV156" s="13" t="s">
        <v>137</v>
      </c>
      <c r="AW156" s="13" t="s">
        <v>32</v>
      </c>
      <c r="AX156" s="13" t="s">
        <v>85</v>
      </c>
      <c r="AY156" s="240" t="s">
        <v>129</v>
      </c>
    </row>
    <row r="157" s="2" customFormat="1" ht="33" customHeight="1">
      <c r="A157" s="38"/>
      <c r="B157" s="39"/>
      <c r="C157" s="215" t="s">
        <v>176</v>
      </c>
      <c r="D157" s="215" t="s">
        <v>132</v>
      </c>
      <c r="E157" s="216" t="s">
        <v>177</v>
      </c>
      <c r="F157" s="217" t="s">
        <v>178</v>
      </c>
      <c r="G157" s="218" t="s">
        <v>164</v>
      </c>
      <c r="H157" s="219">
        <v>25.388999999999999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43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136</v>
      </c>
      <c r="AT157" s="227" t="s">
        <v>132</v>
      </c>
      <c r="AU157" s="227" t="s">
        <v>137</v>
      </c>
      <c r="AY157" s="17" t="s">
        <v>129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137</v>
      </c>
      <c r="BK157" s="228">
        <f>ROUND(I157*H157,2)</f>
        <v>0</v>
      </c>
      <c r="BL157" s="17" t="s">
        <v>136</v>
      </c>
      <c r="BM157" s="227" t="s">
        <v>179</v>
      </c>
    </row>
    <row r="158" s="12" customFormat="1" ht="22.8" customHeight="1">
      <c r="A158" s="12"/>
      <c r="B158" s="199"/>
      <c r="C158" s="200"/>
      <c r="D158" s="201" t="s">
        <v>76</v>
      </c>
      <c r="E158" s="213" t="s">
        <v>180</v>
      </c>
      <c r="F158" s="213" t="s">
        <v>181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SUM(P159:P160)</f>
        <v>0</v>
      </c>
      <c r="Q158" s="207"/>
      <c r="R158" s="208">
        <f>SUM(R159:R160)</f>
        <v>0</v>
      </c>
      <c r="S158" s="207"/>
      <c r="T158" s="209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85</v>
      </c>
      <c r="AT158" s="211" t="s">
        <v>76</v>
      </c>
      <c r="AU158" s="211" t="s">
        <v>85</v>
      </c>
      <c r="AY158" s="210" t="s">
        <v>129</v>
      </c>
      <c r="BK158" s="212">
        <f>SUM(BK159:BK160)</f>
        <v>0</v>
      </c>
    </row>
    <row r="159" s="2" customFormat="1" ht="21.75" customHeight="1">
      <c r="A159" s="38"/>
      <c r="B159" s="39"/>
      <c r="C159" s="215" t="s">
        <v>153</v>
      </c>
      <c r="D159" s="215" t="s">
        <v>132</v>
      </c>
      <c r="E159" s="216" t="s">
        <v>182</v>
      </c>
      <c r="F159" s="217" t="s">
        <v>183</v>
      </c>
      <c r="G159" s="218" t="s">
        <v>164</v>
      </c>
      <c r="H159" s="219">
        <v>6.609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43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136</v>
      </c>
      <c r="AT159" s="227" t="s">
        <v>132</v>
      </c>
      <c r="AU159" s="227" t="s">
        <v>137</v>
      </c>
      <c r="AY159" s="17" t="s">
        <v>129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137</v>
      </c>
      <c r="BK159" s="228">
        <f>ROUND(I159*H159,2)</f>
        <v>0</v>
      </c>
      <c r="BL159" s="17" t="s">
        <v>136</v>
      </c>
      <c r="BM159" s="227" t="s">
        <v>184</v>
      </c>
    </row>
    <row r="160" s="2" customFormat="1" ht="24.15" customHeight="1">
      <c r="A160" s="38"/>
      <c r="B160" s="39"/>
      <c r="C160" s="215" t="s">
        <v>185</v>
      </c>
      <c r="D160" s="215" t="s">
        <v>132</v>
      </c>
      <c r="E160" s="216" t="s">
        <v>186</v>
      </c>
      <c r="F160" s="217" t="s">
        <v>187</v>
      </c>
      <c r="G160" s="218" t="s">
        <v>164</v>
      </c>
      <c r="H160" s="219">
        <v>6.609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43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136</v>
      </c>
      <c r="AT160" s="227" t="s">
        <v>132</v>
      </c>
      <c r="AU160" s="227" t="s">
        <v>137</v>
      </c>
      <c r="AY160" s="17" t="s">
        <v>129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137</v>
      </c>
      <c r="BK160" s="228">
        <f>ROUND(I160*H160,2)</f>
        <v>0</v>
      </c>
      <c r="BL160" s="17" t="s">
        <v>136</v>
      </c>
      <c r="BM160" s="227" t="s">
        <v>188</v>
      </c>
    </row>
    <row r="161" s="12" customFormat="1" ht="25.92" customHeight="1">
      <c r="A161" s="12"/>
      <c r="B161" s="199"/>
      <c r="C161" s="200"/>
      <c r="D161" s="201" t="s">
        <v>76</v>
      </c>
      <c r="E161" s="202" t="s">
        <v>189</v>
      </c>
      <c r="F161" s="202" t="s">
        <v>190</v>
      </c>
      <c r="G161" s="200"/>
      <c r="H161" s="200"/>
      <c r="I161" s="203"/>
      <c r="J161" s="204">
        <f>BK161</f>
        <v>0</v>
      </c>
      <c r="K161" s="200"/>
      <c r="L161" s="205"/>
      <c r="M161" s="206"/>
      <c r="N161" s="207"/>
      <c r="O161" s="207"/>
      <c r="P161" s="208">
        <f>P162+P183+P188+P226+P228+P236+P245+P250+P255+P283</f>
        <v>0</v>
      </c>
      <c r="Q161" s="207"/>
      <c r="R161" s="208">
        <f>R162+R183+R188+R226+R228+R236+R245+R250+R255+R283</f>
        <v>12.612525499999999</v>
      </c>
      <c r="S161" s="207"/>
      <c r="T161" s="209">
        <f>T162+T183+T188+T226+T228+T236+T245+T250+T255+T283</f>
        <v>20.417677999999999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137</v>
      </c>
      <c r="AT161" s="211" t="s">
        <v>76</v>
      </c>
      <c r="AU161" s="211" t="s">
        <v>77</v>
      </c>
      <c r="AY161" s="210" t="s">
        <v>129</v>
      </c>
      <c r="BK161" s="212">
        <f>BK162+BK183+BK188+BK226+BK228+BK236+BK245+BK250+BK255+BK283</f>
        <v>0</v>
      </c>
    </row>
    <row r="162" s="12" customFormat="1" ht="22.8" customHeight="1">
      <c r="A162" s="12"/>
      <c r="B162" s="199"/>
      <c r="C162" s="200"/>
      <c r="D162" s="201" t="s">
        <v>76</v>
      </c>
      <c r="E162" s="213" t="s">
        <v>191</v>
      </c>
      <c r="F162" s="213" t="s">
        <v>192</v>
      </c>
      <c r="G162" s="200"/>
      <c r="H162" s="200"/>
      <c r="I162" s="203"/>
      <c r="J162" s="214">
        <f>BK162</f>
        <v>0</v>
      </c>
      <c r="K162" s="200"/>
      <c r="L162" s="205"/>
      <c r="M162" s="206"/>
      <c r="N162" s="207"/>
      <c r="O162" s="207"/>
      <c r="P162" s="208">
        <f>SUM(P163:P182)</f>
        <v>0</v>
      </c>
      <c r="Q162" s="207"/>
      <c r="R162" s="208">
        <f>SUM(R163:R182)</f>
        <v>0.9579899999999999</v>
      </c>
      <c r="S162" s="207"/>
      <c r="T162" s="209">
        <f>SUM(T163:T182)</f>
        <v>2.0920199999999998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137</v>
      </c>
      <c r="AT162" s="211" t="s">
        <v>76</v>
      </c>
      <c r="AU162" s="211" t="s">
        <v>85</v>
      </c>
      <c r="AY162" s="210" t="s">
        <v>129</v>
      </c>
      <c r="BK162" s="212">
        <f>SUM(BK163:BK182)</f>
        <v>0</v>
      </c>
    </row>
    <row r="163" s="2" customFormat="1" ht="16.5" customHeight="1">
      <c r="A163" s="38"/>
      <c r="B163" s="39"/>
      <c r="C163" s="215" t="s">
        <v>193</v>
      </c>
      <c r="D163" s="215" t="s">
        <v>132</v>
      </c>
      <c r="E163" s="216" t="s">
        <v>194</v>
      </c>
      <c r="F163" s="217" t="s">
        <v>195</v>
      </c>
      <c r="G163" s="218" t="s">
        <v>196</v>
      </c>
      <c r="H163" s="219">
        <v>36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43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0.014919999999999999</v>
      </c>
      <c r="T163" s="226">
        <f>S163*H163</f>
        <v>0.53711999999999993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197</v>
      </c>
      <c r="AT163" s="227" t="s">
        <v>132</v>
      </c>
      <c r="AU163" s="227" t="s">
        <v>137</v>
      </c>
      <c r="AY163" s="17" t="s">
        <v>129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137</v>
      </c>
      <c r="BK163" s="228">
        <f>ROUND(I163*H163,2)</f>
        <v>0</v>
      </c>
      <c r="BL163" s="17" t="s">
        <v>197</v>
      </c>
      <c r="BM163" s="227" t="s">
        <v>198</v>
      </c>
    </row>
    <row r="164" s="2" customFormat="1" ht="16.5" customHeight="1">
      <c r="A164" s="38"/>
      <c r="B164" s="39"/>
      <c r="C164" s="215" t="s">
        <v>199</v>
      </c>
      <c r="D164" s="215" t="s">
        <v>132</v>
      </c>
      <c r="E164" s="216" t="s">
        <v>200</v>
      </c>
      <c r="F164" s="217" t="s">
        <v>201</v>
      </c>
      <c r="G164" s="218" t="s">
        <v>151</v>
      </c>
      <c r="H164" s="219">
        <v>6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43</v>
      </c>
      <c r="O164" s="91"/>
      <c r="P164" s="225">
        <f>O164*H164</f>
        <v>0</v>
      </c>
      <c r="Q164" s="225">
        <v>0.0020200000000000001</v>
      </c>
      <c r="R164" s="225">
        <f>Q164*H164</f>
        <v>0.012120000000000001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197</v>
      </c>
      <c r="AT164" s="227" t="s">
        <v>132</v>
      </c>
      <c r="AU164" s="227" t="s">
        <v>137</v>
      </c>
      <c r="AY164" s="17" t="s">
        <v>129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137</v>
      </c>
      <c r="BK164" s="228">
        <f>ROUND(I164*H164,2)</f>
        <v>0</v>
      </c>
      <c r="BL164" s="17" t="s">
        <v>197</v>
      </c>
      <c r="BM164" s="227" t="s">
        <v>202</v>
      </c>
    </row>
    <row r="165" s="2" customFormat="1" ht="16.5" customHeight="1">
      <c r="A165" s="38"/>
      <c r="B165" s="39"/>
      <c r="C165" s="262" t="s">
        <v>203</v>
      </c>
      <c r="D165" s="262" t="s">
        <v>204</v>
      </c>
      <c r="E165" s="263" t="s">
        <v>205</v>
      </c>
      <c r="F165" s="264" t="s">
        <v>206</v>
      </c>
      <c r="G165" s="265" t="s">
        <v>151</v>
      </c>
      <c r="H165" s="266">
        <v>6</v>
      </c>
      <c r="I165" s="267"/>
      <c r="J165" s="268">
        <f>ROUND(I165*H165,2)</f>
        <v>0</v>
      </c>
      <c r="K165" s="269"/>
      <c r="L165" s="270"/>
      <c r="M165" s="271" t="s">
        <v>1</v>
      </c>
      <c r="N165" s="272" t="s">
        <v>43</v>
      </c>
      <c r="O165" s="91"/>
      <c r="P165" s="225">
        <f>O165*H165</f>
        <v>0</v>
      </c>
      <c r="Q165" s="225">
        <v>0.00029999999999999997</v>
      </c>
      <c r="R165" s="225">
        <f>Q165*H165</f>
        <v>0.0018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207</v>
      </c>
      <c r="AT165" s="227" t="s">
        <v>204</v>
      </c>
      <c r="AU165" s="227" t="s">
        <v>137</v>
      </c>
      <c r="AY165" s="17" t="s">
        <v>129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137</v>
      </c>
      <c r="BK165" s="228">
        <f>ROUND(I165*H165,2)</f>
        <v>0</v>
      </c>
      <c r="BL165" s="17" t="s">
        <v>197</v>
      </c>
      <c r="BM165" s="227" t="s">
        <v>208</v>
      </c>
    </row>
    <row r="166" s="2" customFormat="1" ht="16.5" customHeight="1">
      <c r="A166" s="38"/>
      <c r="B166" s="39"/>
      <c r="C166" s="215" t="s">
        <v>209</v>
      </c>
      <c r="D166" s="215" t="s">
        <v>132</v>
      </c>
      <c r="E166" s="216" t="s">
        <v>210</v>
      </c>
      <c r="F166" s="217" t="s">
        <v>211</v>
      </c>
      <c r="G166" s="218" t="s">
        <v>196</v>
      </c>
      <c r="H166" s="219">
        <v>467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43</v>
      </c>
      <c r="O166" s="91"/>
      <c r="P166" s="225">
        <f>O166*H166</f>
        <v>0</v>
      </c>
      <c r="Q166" s="225">
        <v>0</v>
      </c>
      <c r="R166" s="225">
        <f>Q166*H166</f>
        <v>0</v>
      </c>
      <c r="S166" s="225">
        <v>0.0020999999999999999</v>
      </c>
      <c r="T166" s="226">
        <f>S166*H166</f>
        <v>0.98069999999999991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197</v>
      </c>
      <c r="AT166" s="227" t="s">
        <v>132</v>
      </c>
      <c r="AU166" s="227" t="s">
        <v>137</v>
      </c>
      <c r="AY166" s="17" t="s">
        <v>129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137</v>
      </c>
      <c r="BK166" s="228">
        <f>ROUND(I166*H166,2)</f>
        <v>0</v>
      </c>
      <c r="BL166" s="17" t="s">
        <v>197</v>
      </c>
      <c r="BM166" s="227" t="s">
        <v>212</v>
      </c>
    </row>
    <row r="167" s="2" customFormat="1" ht="16.5" customHeight="1">
      <c r="A167" s="38"/>
      <c r="B167" s="39"/>
      <c r="C167" s="215" t="s">
        <v>8</v>
      </c>
      <c r="D167" s="215" t="s">
        <v>132</v>
      </c>
      <c r="E167" s="216" t="s">
        <v>213</v>
      </c>
      <c r="F167" s="217" t="s">
        <v>214</v>
      </c>
      <c r="G167" s="218" t="s">
        <v>196</v>
      </c>
      <c r="H167" s="219">
        <v>290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43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0.00198</v>
      </c>
      <c r="T167" s="226">
        <f>S167*H167</f>
        <v>0.57420000000000004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197</v>
      </c>
      <c r="AT167" s="227" t="s">
        <v>132</v>
      </c>
      <c r="AU167" s="227" t="s">
        <v>137</v>
      </c>
      <c r="AY167" s="17" t="s">
        <v>129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137</v>
      </c>
      <c r="BK167" s="228">
        <f>ROUND(I167*H167,2)</f>
        <v>0</v>
      </c>
      <c r="BL167" s="17" t="s">
        <v>197</v>
      </c>
      <c r="BM167" s="227" t="s">
        <v>215</v>
      </c>
    </row>
    <row r="168" s="2" customFormat="1" ht="16.5" customHeight="1">
      <c r="A168" s="38"/>
      <c r="B168" s="39"/>
      <c r="C168" s="215" t="s">
        <v>197</v>
      </c>
      <c r="D168" s="215" t="s">
        <v>132</v>
      </c>
      <c r="E168" s="216" t="s">
        <v>216</v>
      </c>
      <c r="F168" s="217" t="s">
        <v>217</v>
      </c>
      <c r="G168" s="218" t="s">
        <v>151</v>
      </c>
      <c r="H168" s="219">
        <v>18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43</v>
      </c>
      <c r="O168" s="91"/>
      <c r="P168" s="225">
        <f>O168*H168</f>
        <v>0</v>
      </c>
      <c r="Q168" s="225">
        <v>0.00051999999999999995</v>
      </c>
      <c r="R168" s="225">
        <f>Q168*H168</f>
        <v>0.0093599999999999985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197</v>
      </c>
      <c r="AT168" s="227" t="s">
        <v>132</v>
      </c>
      <c r="AU168" s="227" t="s">
        <v>137</v>
      </c>
      <c r="AY168" s="17" t="s">
        <v>129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137</v>
      </c>
      <c r="BK168" s="228">
        <f>ROUND(I168*H168,2)</f>
        <v>0</v>
      </c>
      <c r="BL168" s="17" t="s">
        <v>197</v>
      </c>
      <c r="BM168" s="227" t="s">
        <v>218</v>
      </c>
    </row>
    <row r="169" s="2" customFormat="1" ht="16.5" customHeight="1">
      <c r="A169" s="38"/>
      <c r="B169" s="39"/>
      <c r="C169" s="215" t="s">
        <v>219</v>
      </c>
      <c r="D169" s="215" t="s">
        <v>132</v>
      </c>
      <c r="E169" s="216" t="s">
        <v>220</v>
      </c>
      <c r="F169" s="217" t="s">
        <v>221</v>
      </c>
      <c r="G169" s="218" t="s">
        <v>196</v>
      </c>
      <c r="H169" s="219">
        <v>290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43</v>
      </c>
      <c r="O169" s="91"/>
      <c r="P169" s="225">
        <f>O169*H169</f>
        <v>0</v>
      </c>
      <c r="Q169" s="225">
        <v>0.0020100000000000001</v>
      </c>
      <c r="R169" s="225">
        <f>Q169*H169</f>
        <v>0.58289999999999997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197</v>
      </c>
      <c r="AT169" s="227" t="s">
        <v>132</v>
      </c>
      <c r="AU169" s="227" t="s">
        <v>137</v>
      </c>
      <c r="AY169" s="17" t="s">
        <v>129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137</v>
      </c>
      <c r="BK169" s="228">
        <f>ROUND(I169*H169,2)</f>
        <v>0</v>
      </c>
      <c r="BL169" s="17" t="s">
        <v>197</v>
      </c>
      <c r="BM169" s="227" t="s">
        <v>222</v>
      </c>
    </row>
    <row r="170" s="2" customFormat="1" ht="16.5" customHeight="1">
      <c r="A170" s="38"/>
      <c r="B170" s="39"/>
      <c r="C170" s="262" t="s">
        <v>223</v>
      </c>
      <c r="D170" s="262" t="s">
        <v>204</v>
      </c>
      <c r="E170" s="263" t="s">
        <v>224</v>
      </c>
      <c r="F170" s="264" t="s">
        <v>225</v>
      </c>
      <c r="G170" s="265" t="s">
        <v>151</v>
      </c>
      <c r="H170" s="266">
        <v>6</v>
      </c>
      <c r="I170" s="267"/>
      <c r="J170" s="268">
        <f>ROUND(I170*H170,2)</f>
        <v>0</v>
      </c>
      <c r="K170" s="269"/>
      <c r="L170" s="270"/>
      <c r="M170" s="271" t="s">
        <v>1</v>
      </c>
      <c r="N170" s="272" t="s">
        <v>43</v>
      </c>
      <c r="O170" s="91"/>
      <c r="P170" s="225">
        <f>O170*H170</f>
        <v>0</v>
      </c>
      <c r="Q170" s="225">
        <v>0.00033</v>
      </c>
      <c r="R170" s="225">
        <f>Q170*H170</f>
        <v>0.00198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207</v>
      </c>
      <c r="AT170" s="227" t="s">
        <v>204</v>
      </c>
      <c r="AU170" s="227" t="s">
        <v>137</v>
      </c>
      <c r="AY170" s="17" t="s">
        <v>129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137</v>
      </c>
      <c r="BK170" s="228">
        <f>ROUND(I170*H170,2)</f>
        <v>0</v>
      </c>
      <c r="BL170" s="17" t="s">
        <v>197</v>
      </c>
      <c r="BM170" s="227" t="s">
        <v>226</v>
      </c>
    </row>
    <row r="171" s="2" customFormat="1" ht="16.5" customHeight="1">
      <c r="A171" s="38"/>
      <c r="B171" s="39"/>
      <c r="C171" s="215" t="s">
        <v>227</v>
      </c>
      <c r="D171" s="215" t="s">
        <v>132</v>
      </c>
      <c r="E171" s="216" t="s">
        <v>228</v>
      </c>
      <c r="F171" s="217" t="s">
        <v>229</v>
      </c>
      <c r="G171" s="218" t="s">
        <v>196</v>
      </c>
      <c r="H171" s="219">
        <v>44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43</v>
      </c>
      <c r="O171" s="91"/>
      <c r="P171" s="225">
        <f>O171*H171</f>
        <v>0</v>
      </c>
      <c r="Q171" s="225">
        <v>0.00040999999999999999</v>
      </c>
      <c r="R171" s="225">
        <f>Q171*H171</f>
        <v>0.01804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197</v>
      </c>
      <c r="AT171" s="227" t="s">
        <v>132</v>
      </c>
      <c r="AU171" s="227" t="s">
        <v>137</v>
      </c>
      <c r="AY171" s="17" t="s">
        <v>129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137</v>
      </c>
      <c r="BK171" s="228">
        <f>ROUND(I171*H171,2)</f>
        <v>0</v>
      </c>
      <c r="BL171" s="17" t="s">
        <v>197</v>
      </c>
      <c r="BM171" s="227" t="s">
        <v>230</v>
      </c>
    </row>
    <row r="172" s="2" customFormat="1" ht="16.5" customHeight="1">
      <c r="A172" s="38"/>
      <c r="B172" s="39"/>
      <c r="C172" s="215" t="s">
        <v>231</v>
      </c>
      <c r="D172" s="215" t="s">
        <v>132</v>
      </c>
      <c r="E172" s="216" t="s">
        <v>232</v>
      </c>
      <c r="F172" s="217" t="s">
        <v>233</v>
      </c>
      <c r="G172" s="218" t="s">
        <v>196</v>
      </c>
      <c r="H172" s="219">
        <v>354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43</v>
      </c>
      <c r="O172" s="91"/>
      <c r="P172" s="225">
        <f>O172*H172</f>
        <v>0</v>
      </c>
      <c r="Q172" s="225">
        <v>0.00048000000000000001</v>
      </c>
      <c r="R172" s="225">
        <f>Q172*H172</f>
        <v>0.16992000000000002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197</v>
      </c>
      <c r="AT172" s="227" t="s">
        <v>132</v>
      </c>
      <c r="AU172" s="227" t="s">
        <v>137</v>
      </c>
      <c r="AY172" s="17" t="s">
        <v>129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137</v>
      </c>
      <c r="BK172" s="228">
        <f>ROUND(I172*H172,2)</f>
        <v>0</v>
      </c>
      <c r="BL172" s="17" t="s">
        <v>197</v>
      </c>
      <c r="BM172" s="227" t="s">
        <v>234</v>
      </c>
    </row>
    <row r="173" s="2" customFormat="1" ht="16.5" customHeight="1">
      <c r="A173" s="38"/>
      <c r="B173" s="39"/>
      <c r="C173" s="215" t="s">
        <v>7</v>
      </c>
      <c r="D173" s="215" t="s">
        <v>132</v>
      </c>
      <c r="E173" s="216" t="s">
        <v>235</v>
      </c>
      <c r="F173" s="217" t="s">
        <v>236</v>
      </c>
      <c r="G173" s="218" t="s">
        <v>196</v>
      </c>
      <c r="H173" s="219">
        <v>69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43</v>
      </c>
      <c r="O173" s="91"/>
      <c r="P173" s="225">
        <f>O173*H173</f>
        <v>0</v>
      </c>
      <c r="Q173" s="225">
        <v>0.00071000000000000002</v>
      </c>
      <c r="R173" s="225">
        <f>Q173*H173</f>
        <v>0.048989999999999999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197</v>
      </c>
      <c r="AT173" s="227" t="s">
        <v>132</v>
      </c>
      <c r="AU173" s="227" t="s">
        <v>137</v>
      </c>
      <c r="AY173" s="17" t="s">
        <v>129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137</v>
      </c>
      <c r="BK173" s="228">
        <f>ROUND(I173*H173,2)</f>
        <v>0</v>
      </c>
      <c r="BL173" s="17" t="s">
        <v>197</v>
      </c>
      <c r="BM173" s="227" t="s">
        <v>237</v>
      </c>
    </row>
    <row r="174" s="2" customFormat="1" ht="16.5" customHeight="1">
      <c r="A174" s="38"/>
      <c r="B174" s="39"/>
      <c r="C174" s="215" t="s">
        <v>238</v>
      </c>
      <c r="D174" s="215" t="s">
        <v>132</v>
      </c>
      <c r="E174" s="216" t="s">
        <v>239</v>
      </c>
      <c r="F174" s="217" t="s">
        <v>240</v>
      </c>
      <c r="G174" s="218" t="s">
        <v>196</v>
      </c>
      <c r="H174" s="219">
        <v>36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43</v>
      </c>
      <c r="O174" s="91"/>
      <c r="P174" s="225">
        <f>O174*H174</f>
        <v>0</v>
      </c>
      <c r="Q174" s="225">
        <v>0.0022399999999999998</v>
      </c>
      <c r="R174" s="225">
        <f>Q174*H174</f>
        <v>0.080639999999999989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197</v>
      </c>
      <c r="AT174" s="227" t="s">
        <v>132</v>
      </c>
      <c r="AU174" s="227" t="s">
        <v>137</v>
      </c>
      <c r="AY174" s="17" t="s">
        <v>129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137</v>
      </c>
      <c r="BK174" s="228">
        <f>ROUND(I174*H174,2)</f>
        <v>0</v>
      </c>
      <c r="BL174" s="17" t="s">
        <v>197</v>
      </c>
      <c r="BM174" s="227" t="s">
        <v>241</v>
      </c>
    </row>
    <row r="175" s="2" customFormat="1" ht="16.5" customHeight="1">
      <c r="A175" s="38"/>
      <c r="B175" s="39"/>
      <c r="C175" s="215" t="s">
        <v>242</v>
      </c>
      <c r="D175" s="215" t="s">
        <v>132</v>
      </c>
      <c r="E175" s="216" t="s">
        <v>243</v>
      </c>
      <c r="F175" s="217" t="s">
        <v>244</v>
      </c>
      <c r="G175" s="218" t="s">
        <v>151</v>
      </c>
      <c r="H175" s="219">
        <v>62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43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197</v>
      </c>
      <c r="AT175" s="227" t="s">
        <v>132</v>
      </c>
      <c r="AU175" s="227" t="s">
        <v>137</v>
      </c>
      <c r="AY175" s="17" t="s">
        <v>129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137</v>
      </c>
      <c r="BK175" s="228">
        <f>ROUND(I175*H175,2)</f>
        <v>0</v>
      </c>
      <c r="BL175" s="17" t="s">
        <v>197</v>
      </c>
      <c r="BM175" s="227" t="s">
        <v>245</v>
      </c>
    </row>
    <row r="176" s="2" customFormat="1" ht="16.5" customHeight="1">
      <c r="A176" s="38"/>
      <c r="B176" s="39"/>
      <c r="C176" s="215" t="s">
        <v>246</v>
      </c>
      <c r="D176" s="215" t="s">
        <v>132</v>
      </c>
      <c r="E176" s="216" t="s">
        <v>247</v>
      </c>
      <c r="F176" s="217" t="s">
        <v>248</v>
      </c>
      <c r="G176" s="218" t="s">
        <v>151</v>
      </c>
      <c r="H176" s="219">
        <v>122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43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197</v>
      </c>
      <c r="AT176" s="227" t="s">
        <v>132</v>
      </c>
      <c r="AU176" s="227" t="s">
        <v>137</v>
      </c>
      <c r="AY176" s="17" t="s">
        <v>129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137</v>
      </c>
      <c r="BK176" s="228">
        <f>ROUND(I176*H176,2)</f>
        <v>0</v>
      </c>
      <c r="BL176" s="17" t="s">
        <v>197</v>
      </c>
      <c r="BM176" s="227" t="s">
        <v>249</v>
      </c>
    </row>
    <row r="177" s="2" customFormat="1" ht="21.75" customHeight="1">
      <c r="A177" s="38"/>
      <c r="B177" s="39"/>
      <c r="C177" s="215" t="s">
        <v>250</v>
      </c>
      <c r="D177" s="215" t="s">
        <v>132</v>
      </c>
      <c r="E177" s="216" t="s">
        <v>251</v>
      </c>
      <c r="F177" s="217" t="s">
        <v>252</v>
      </c>
      <c r="G177" s="218" t="s">
        <v>151</v>
      </c>
      <c r="H177" s="219">
        <v>235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43</v>
      </c>
      <c r="O177" s="91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197</v>
      </c>
      <c r="AT177" s="227" t="s">
        <v>132</v>
      </c>
      <c r="AU177" s="227" t="s">
        <v>137</v>
      </c>
      <c r="AY177" s="17" t="s">
        <v>129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137</v>
      </c>
      <c r="BK177" s="228">
        <f>ROUND(I177*H177,2)</f>
        <v>0</v>
      </c>
      <c r="BL177" s="17" t="s">
        <v>197</v>
      </c>
      <c r="BM177" s="227" t="s">
        <v>253</v>
      </c>
    </row>
    <row r="178" s="2" customFormat="1" ht="24.15" customHeight="1">
      <c r="A178" s="38"/>
      <c r="B178" s="39"/>
      <c r="C178" s="215" t="s">
        <v>254</v>
      </c>
      <c r="D178" s="215" t="s">
        <v>132</v>
      </c>
      <c r="E178" s="216" t="s">
        <v>255</v>
      </c>
      <c r="F178" s="217" t="s">
        <v>256</v>
      </c>
      <c r="G178" s="218" t="s">
        <v>151</v>
      </c>
      <c r="H178" s="219">
        <v>61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43</v>
      </c>
      <c r="O178" s="91"/>
      <c r="P178" s="225">
        <f>O178*H178</f>
        <v>0</v>
      </c>
      <c r="Q178" s="225">
        <v>0.00050000000000000001</v>
      </c>
      <c r="R178" s="225">
        <f>Q178*H178</f>
        <v>0.030499999999999999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197</v>
      </c>
      <c r="AT178" s="227" t="s">
        <v>132</v>
      </c>
      <c r="AU178" s="227" t="s">
        <v>137</v>
      </c>
      <c r="AY178" s="17" t="s">
        <v>129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137</v>
      </c>
      <c r="BK178" s="228">
        <f>ROUND(I178*H178,2)</f>
        <v>0</v>
      </c>
      <c r="BL178" s="17" t="s">
        <v>197</v>
      </c>
      <c r="BM178" s="227" t="s">
        <v>257</v>
      </c>
    </row>
    <row r="179" s="2" customFormat="1" ht="16.5" customHeight="1">
      <c r="A179" s="38"/>
      <c r="B179" s="39"/>
      <c r="C179" s="215" t="s">
        <v>258</v>
      </c>
      <c r="D179" s="215" t="s">
        <v>132</v>
      </c>
      <c r="E179" s="216" t="s">
        <v>259</v>
      </c>
      <c r="F179" s="217" t="s">
        <v>260</v>
      </c>
      <c r="G179" s="218" t="s">
        <v>151</v>
      </c>
      <c r="H179" s="219">
        <v>6</v>
      </c>
      <c r="I179" s="220"/>
      <c r="J179" s="221">
        <f>ROUND(I179*H179,2)</f>
        <v>0</v>
      </c>
      <c r="K179" s="222"/>
      <c r="L179" s="44"/>
      <c r="M179" s="223" t="s">
        <v>1</v>
      </c>
      <c r="N179" s="224" t="s">
        <v>43</v>
      </c>
      <c r="O179" s="91"/>
      <c r="P179" s="225">
        <f>O179*H179</f>
        <v>0</v>
      </c>
      <c r="Q179" s="225">
        <v>0.00029</v>
      </c>
      <c r="R179" s="225">
        <f>Q179*H179</f>
        <v>0.00174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197</v>
      </c>
      <c r="AT179" s="227" t="s">
        <v>132</v>
      </c>
      <c r="AU179" s="227" t="s">
        <v>137</v>
      </c>
      <c r="AY179" s="17" t="s">
        <v>129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137</v>
      </c>
      <c r="BK179" s="228">
        <f>ROUND(I179*H179,2)</f>
        <v>0</v>
      </c>
      <c r="BL179" s="17" t="s">
        <v>197</v>
      </c>
      <c r="BM179" s="227" t="s">
        <v>261</v>
      </c>
    </row>
    <row r="180" s="2" customFormat="1" ht="21.75" customHeight="1">
      <c r="A180" s="38"/>
      <c r="B180" s="39"/>
      <c r="C180" s="215" t="s">
        <v>262</v>
      </c>
      <c r="D180" s="215" t="s">
        <v>132</v>
      </c>
      <c r="E180" s="216" t="s">
        <v>263</v>
      </c>
      <c r="F180" s="217" t="s">
        <v>264</v>
      </c>
      <c r="G180" s="218" t="s">
        <v>196</v>
      </c>
      <c r="H180" s="219">
        <v>793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43</v>
      </c>
      <c r="O180" s="91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197</v>
      </c>
      <c r="AT180" s="227" t="s">
        <v>132</v>
      </c>
      <c r="AU180" s="227" t="s">
        <v>137</v>
      </c>
      <c r="AY180" s="17" t="s">
        <v>129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137</v>
      </c>
      <c r="BK180" s="228">
        <f>ROUND(I180*H180,2)</f>
        <v>0</v>
      </c>
      <c r="BL180" s="17" t="s">
        <v>197</v>
      </c>
      <c r="BM180" s="227" t="s">
        <v>265</v>
      </c>
    </row>
    <row r="181" s="2" customFormat="1" ht="24.15" customHeight="1">
      <c r="A181" s="38"/>
      <c r="B181" s="39"/>
      <c r="C181" s="215" t="s">
        <v>266</v>
      </c>
      <c r="D181" s="215" t="s">
        <v>132</v>
      </c>
      <c r="E181" s="216" t="s">
        <v>267</v>
      </c>
      <c r="F181" s="217" t="s">
        <v>268</v>
      </c>
      <c r="G181" s="218" t="s">
        <v>164</v>
      </c>
      <c r="H181" s="219">
        <v>0.95799999999999996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43</v>
      </c>
      <c r="O181" s="91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197</v>
      </c>
      <c r="AT181" s="227" t="s">
        <v>132</v>
      </c>
      <c r="AU181" s="227" t="s">
        <v>137</v>
      </c>
      <c r="AY181" s="17" t="s">
        <v>129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137</v>
      </c>
      <c r="BK181" s="228">
        <f>ROUND(I181*H181,2)</f>
        <v>0</v>
      </c>
      <c r="BL181" s="17" t="s">
        <v>197</v>
      </c>
      <c r="BM181" s="227" t="s">
        <v>269</v>
      </c>
    </row>
    <row r="182" s="2" customFormat="1" ht="24.15" customHeight="1">
      <c r="A182" s="38"/>
      <c r="B182" s="39"/>
      <c r="C182" s="215" t="s">
        <v>270</v>
      </c>
      <c r="D182" s="215" t="s">
        <v>132</v>
      </c>
      <c r="E182" s="216" t="s">
        <v>271</v>
      </c>
      <c r="F182" s="217" t="s">
        <v>272</v>
      </c>
      <c r="G182" s="218" t="s">
        <v>164</v>
      </c>
      <c r="H182" s="219">
        <v>0.95799999999999996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43</v>
      </c>
      <c r="O182" s="91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197</v>
      </c>
      <c r="AT182" s="227" t="s">
        <v>132</v>
      </c>
      <c r="AU182" s="227" t="s">
        <v>137</v>
      </c>
      <c r="AY182" s="17" t="s">
        <v>129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137</v>
      </c>
      <c r="BK182" s="228">
        <f>ROUND(I182*H182,2)</f>
        <v>0</v>
      </c>
      <c r="BL182" s="17" t="s">
        <v>197</v>
      </c>
      <c r="BM182" s="227" t="s">
        <v>273</v>
      </c>
    </row>
    <row r="183" s="12" customFormat="1" ht="22.8" customHeight="1">
      <c r="A183" s="12"/>
      <c r="B183" s="199"/>
      <c r="C183" s="200"/>
      <c r="D183" s="201" t="s">
        <v>76</v>
      </c>
      <c r="E183" s="213" t="s">
        <v>274</v>
      </c>
      <c r="F183" s="213" t="s">
        <v>275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SUM(P184:P187)</f>
        <v>0</v>
      </c>
      <c r="Q183" s="207"/>
      <c r="R183" s="208">
        <f>SUM(R184:R187)</f>
        <v>0.02102</v>
      </c>
      <c r="S183" s="207"/>
      <c r="T183" s="209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137</v>
      </c>
      <c r="AT183" s="211" t="s">
        <v>76</v>
      </c>
      <c r="AU183" s="211" t="s">
        <v>85</v>
      </c>
      <c r="AY183" s="210" t="s">
        <v>129</v>
      </c>
      <c r="BK183" s="212">
        <f>SUM(BK184:BK187)</f>
        <v>0</v>
      </c>
    </row>
    <row r="184" s="2" customFormat="1" ht="21.75" customHeight="1">
      <c r="A184" s="38"/>
      <c r="B184" s="39"/>
      <c r="C184" s="215" t="s">
        <v>276</v>
      </c>
      <c r="D184" s="215" t="s">
        <v>132</v>
      </c>
      <c r="E184" s="216" t="s">
        <v>277</v>
      </c>
      <c r="F184" s="217" t="s">
        <v>278</v>
      </c>
      <c r="G184" s="218" t="s">
        <v>151</v>
      </c>
      <c r="H184" s="219">
        <v>79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43</v>
      </c>
      <c r="O184" s="91"/>
      <c r="P184" s="225">
        <f>O184*H184</f>
        <v>0</v>
      </c>
      <c r="Q184" s="225">
        <v>0.00012999999999999999</v>
      </c>
      <c r="R184" s="225">
        <f>Q184*H184</f>
        <v>0.01027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197</v>
      </c>
      <c r="AT184" s="227" t="s">
        <v>132</v>
      </c>
      <c r="AU184" s="227" t="s">
        <v>137</v>
      </c>
      <c r="AY184" s="17" t="s">
        <v>129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137</v>
      </c>
      <c r="BK184" s="228">
        <f>ROUND(I184*H184,2)</f>
        <v>0</v>
      </c>
      <c r="BL184" s="17" t="s">
        <v>197</v>
      </c>
      <c r="BM184" s="227" t="s">
        <v>279</v>
      </c>
    </row>
    <row r="185" s="2" customFormat="1" ht="16.5" customHeight="1">
      <c r="A185" s="38"/>
      <c r="B185" s="39"/>
      <c r="C185" s="215" t="s">
        <v>207</v>
      </c>
      <c r="D185" s="215" t="s">
        <v>132</v>
      </c>
      <c r="E185" s="216" t="s">
        <v>280</v>
      </c>
      <c r="F185" s="217" t="s">
        <v>281</v>
      </c>
      <c r="G185" s="218" t="s">
        <v>282</v>
      </c>
      <c r="H185" s="219">
        <v>43</v>
      </c>
      <c r="I185" s="220"/>
      <c r="J185" s="221">
        <f>ROUND(I185*H185,2)</f>
        <v>0</v>
      </c>
      <c r="K185" s="222"/>
      <c r="L185" s="44"/>
      <c r="M185" s="223" t="s">
        <v>1</v>
      </c>
      <c r="N185" s="224" t="s">
        <v>43</v>
      </c>
      <c r="O185" s="91"/>
      <c r="P185" s="225">
        <f>O185*H185</f>
        <v>0</v>
      </c>
      <c r="Q185" s="225">
        <v>0.00025000000000000001</v>
      </c>
      <c r="R185" s="225">
        <f>Q185*H185</f>
        <v>0.010750000000000001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197</v>
      </c>
      <c r="AT185" s="227" t="s">
        <v>132</v>
      </c>
      <c r="AU185" s="227" t="s">
        <v>137</v>
      </c>
      <c r="AY185" s="17" t="s">
        <v>129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137</v>
      </c>
      <c r="BK185" s="228">
        <f>ROUND(I185*H185,2)</f>
        <v>0</v>
      </c>
      <c r="BL185" s="17" t="s">
        <v>197</v>
      </c>
      <c r="BM185" s="227" t="s">
        <v>283</v>
      </c>
    </row>
    <row r="186" s="2" customFormat="1" ht="24.15" customHeight="1">
      <c r="A186" s="38"/>
      <c r="B186" s="39"/>
      <c r="C186" s="215" t="s">
        <v>284</v>
      </c>
      <c r="D186" s="215" t="s">
        <v>132</v>
      </c>
      <c r="E186" s="216" t="s">
        <v>285</v>
      </c>
      <c r="F186" s="217" t="s">
        <v>286</v>
      </c>
      <c r="G186" s="218" t="s">
        <v>164</v>
      </c>
      <c r="H186" s="219">
        <v>0.021000000000000001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43</v>
      </c>
      <c r="O186" s="91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197</v>
      </c>
      <c r="AT186" s="227" t="s">
        <v>132</v>
      </c>
      <c r="AU186" s="227" t="s">
        <v>137</v>
      </c>
      <c r="AY186" s="17" t="s">
        <v>129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137</v>
      </c>
      <c r="BK186" s="228">
        <f>ROUND(I186*H186,2)</f>
        <v>0</v>
      </c>
      <c r="BL186" s="17" t="s">
        <v>197</v>
      </c>
      <c r="BM186" s="227" t="s">
        <v>287</v>
      </c>
    </row>
    <row r="187" s="2" customFormat="1" ht="24.15" customHeight="1">
      <c r="A187" s="38"/>
      <c r="B187" s="39"/>
      <c r="C187" s="215" t="s">
        <v>288</v>
      </c>
      <c r="D187" s="215" t="s">
        <v>132</v>
      </c>
      <c r="E187" s="216" t="s">
        <v>289</v>
      </c>
      <c r="F187" s="217" t="s">
        <v>290</v>
      </c>
      <c r="G187" s="218" t="s">
        <v>164</v>
      </c>
      <c r="H187" s="219">
        <v>0.021000000000000001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43</v>
      </c>
      <c r="O187" s="91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197</v>
      </c>
      <c r="AT187" s="227" t="s">
        <v>132</v>
      </c>
      <c r="AU187" s="227" t="s">
        <v>137</v>
      </c>
      <c r="AY187" s="17" t="s">
        <v>129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137</v>
      </c>
      <c r="BK187" s="228">
        <f>ROUND(I187*H187,2)</f>
        <v>0</v>
      </c>
      <c r="BL187" s="17" t="s">
        <v>197</v>
      </c>
      <c r="BM187" s="227" t="s">
        <v>291</v>
      </c>
    </row>
    <row r="188" s="12" customFormat="1" ht="22.8" customHeight="1">
      <c r="A188" s="12"/>
      <c r="B188" s="199"/>
      <c r="C188" s="200"/>
      <c r="D188" s="201" t="s">
        <v>76</v>
      </c>
      <c r="E188" s="213" t="s">
        <v>292</v>
      </c>
      <c r="F188" s="213" t="s">
        <v>293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SUM(P189:P225)</f>
        <v>0</v>
      </c>
      <c r="Q188" s="207"/>
      <c r="R188" s="208">
        <f>SUM(R189:R225)</f>
        <v>5.2681000000000004</v>
      </c>
      <c r="S188" s="207"/>
      <c r="T188" s="209">
        <f>SUM(T189:T225)</f>
        <v>10.554260000000001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137</v>
      </c>
      <c r="AT188" s="211" t="s">
        <v>76</v>
      </c>
      <c r="AU188" s="211" t="s">
        <v>85</v>
      </c>
      <c r="AY188" s="210" t="s">
        <v>129</v>
      </c>
      <c r="BK188" s="212">
        <f>SUM(BK189:BK225)</f>
        <v>0</v>
      </c>
    </row>
    <row r="189" s="2" customFormat="1" ht="16.5" customHeight="1">
      <c r="A189" s="38"/>
      <c r="B189" s="39"/>
      <c r="C189" s="215" t="s">
        <v>294</v>
      </c>
      <c r="D189" s="215" t="s">
        <v>132</v>
      </c>
      <c r="E189" s="216" t="s">
        <v>295</v>
      </c>
      <c r="F189" s="217" t="s">
        <v>296</v>
      </c>
      <c r="G189" s="218" t="s">
        <v>297</v>
      </c>
      <c r="H189" s="219">
        <v>78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43</v>
      </c>
      <c r="O189" s="91"/>
      <c r="P189" s="225">
        <f>O189*H189</f>
        <v>0</v>
      </c>
      <c r="Q189" s="225">
        <v>0</v>
      </c>
      <c r="R189" s="225">
        <f>Q189*H189</f>
        <v>0</v>
      </c>
      <c r="S189" s="225">
        <v>0.034200000000000001</v>
      </c>
      <c r="T189" s="226">
        <f>S189*H189</f>
        <v>2.6676000000000002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197</v>
      </c>
      <c r="AT189" s="227" t="s">
        <v>132</v>
      </c>
      <c r="AU189" s="227" t="s">
        <v>137</v>
      </c>
      <c r="AY189" s="17" t="s">
        <v>129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137</v>
      </c>
      <c r="BK189" s="228">
        <f>ROUND(I189*H189,2)</f>
        <v>0</v>
      </c>
      <c r="BL189" s="17" t="s">
        <v>197</v>
      </c>
      <c r="BM189" s="227" t="s">
        <v>298</v>
      </c>
    </row>
    <row r="190" s="2" customFormat="1" ht="24.15" customHeight="1">
      <c r="A190" s="38"/>
      <c r="B190" s="39"/>
      <c r="C190" s="215" t="s">
        <v>299</v>
      </c>
      <c r="D190" s="215" t="s">
        <v>132</v>
      </c>
      <c r="E190" s="216" t="s">
        <v>300</v>
      </c>
      <c r="F190" s="217" t="s">
        <v>301</v>
      </c>
      <c r="G190" s="218" t="s">
        <v>297</v>
      </c>
      <c r="H190" s="219">
        <v>63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43</v>
      </c>
      <c r="O190" s="91"/>
      <c r="P190" s="225">
        <f>O190*H190</f>
        <v>0</v>
      </c>
      <c r="Q190" s="225">
        <v>0.02894</v>
      </c>
      <c r="R190" s="225">
        <f>Q190*H190</f>
        <v>1.8232200000000001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197</v>
      </c>
      <c r="AT190" s="227" t="s">
        <v>132</v>
      </c>
      <c r="AU190" s="227" t="s">
        <v>137</v>
      </c>
      <c r="AY190" s="17" t="s">
        <v>129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137</v>
      </c>
      <c r="BK190" s="228">
        <f>ROUND(I190*H190,2)</f>
        <v>0</v>
      </c>
      <c r="BL190" s="17" t="s">
        <v>197</v>
      </c>
      <c r="BM190" s="227" t="s">
        <v>302</v>
      </c>
    </row>
    <row r="191" s="2" customFormat="1" ht="16.5" customHeight="1">
      <c r="A191" s="38"/>
      <c r="B191" s="39"/>
      <c r="C191" s="215" t="s">
        <v>303</v>
      </c>
      <c r="D191" s="215" t="s">
        <v>132</v>
      </c>
      <c r="E191" s="216" t="s">
        <v>304</v>
      </c>
      <c r="F191" s="217" t="s">
        <v>305</v>
      </c>
      <c r="G191" s="218" t="s">
        <v>151</v>
      </c>
      <c r="H191" s="219">
        <v>15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43</v>
      </c>
      <c r="O191" s="91"/>
      <c r="P191" s="225">
        <f>O191*H191</f>
        <v>0</v>
      </c>
      <c r="Q191" s="225">
        <v>0.00072000000000000005</v>
      </c>
      <c r="R191" s="225">
        <f>Q191*H191</f>
        <v>0.010800000000000001</v>
      </c>
      <c r="S191" s="225">
        <v>0.00072000000000000005</v>
      </c>
      <c r="T191" s="226">
        <f>S191*H191</f>
        <v>0.010800000000000001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197</v>
      </c>
      <c r="AT191" s="227" t="s">
        <v>132</v>
      </c>
      <c r="AU191" s="227" t="s">
        <v>137</v>
      </c>
      <c r="AY191" s="17" t="s">
        <v>129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137</v>
      </c>
      <c r="BK191" s="228">
        <f>ROUND(I191*H191,2)</f>
        <v>0</v>
      </c>
      <c r="BL191" s="17" t="s">
        <v>197</v>
      </c>
      <c r="BM191" s="227" t="s">
        <v>306</v>
      </c>
    </row>
    <row r="192" s="2" customFormat="1" ht="16.5" customHeight="1">
      <c r="A192" s="38"/>
      <c r="B192" s="39"/>
      <c r="C192" s="215" t="s">
        <v>307</v>
      </c>
      <c r="D192" s="215" t="s">
        <v>132</v>
      </c>
      <c r="E192" s="216" t="s">
        <v>308</v>
      </c>
      <c r="F192" s="217" t="s">
        <v>309</v>
      </c>
      <c r="G192" s="218" t="s">
        <v>297</v>
      </c>
      <c r="H192" s="219">
        <v>62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43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0.019460000000000002</v>
      </c>
      <c r="T192" s="226">
        <f>S192*H192</f>
        <v>1.20652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197</v>
      </c>
      <c r="AT192" s="227" t="s">
        <v>132</v>
      </c>
      <c r="AU192" s="227" t="s">
        <v>137</v>
      </c>
      <c r="AY192" s="17" t="s">
        <v>129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137</v>
      </c>
      <c r="BK192" s="228">
        <f>ROUND(I192*H192,2)</f>
        <v>0</v>
      </c>
      <c r="BL192" s="17" t="s">
        <v>197</v>
      </c>
      <c r="BM192" s="227" t="s">
        <v>310</v>
      </c>
    </row>
    <row r="193" s="2" customFormat="1" ht="33" customHeight="1">
      <c r="A193" s="38"/>
      <c r="B193" s="39"/>
      <c r="C193" s="215" t="s">
        <v>311</v>
      </c>
      <c r="D193" s="215" t="s">
        <v>132</v>
      </c>
      <c r="E193" s="216" t="s">
        <v>312</v>
      </c>
      <c r="F193" s="217" t="s">
        <v>313</v>
      </c>
      <c r="G193" s="218" t="s">
        <v>297</v>
      </c>
      <c r="H193" s="219">
        <v>62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43</v>
      </c>
      <c r="O193" s="91"/>
      <c r="P193" s="225">
        <f>O193*H193</f>
        <v>0</v>
      </c>
      <c r="Q193" s="225">
        <v>0.014970000000000001</v>
      </c>
      <c r="R193" s="225">
        <f>Q193*H193</f>
        <v>0.92814000000000008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197</v>
      </c>
      <c r="AT193" s="227" t="s">
        <v>132</v>
      </c>
      <c r="AU193" s="227" t="s">
        <v>137</v>
      </c>
      <c r="AY193" s="17" t="s">
        <v>129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137</v>
      </c>
      <c r="BK193" s="228">
        <f>ROUND(I193*H193,2)</f>
        <v>0</v>
      </c>
      <c r="BL193" s="17" t="s">
        <v>197</v>
      </c>
      <c r="BM193" s="227" t="s">
        <v>314</v>
      </c>
    </row>
    <row r="194" s="2" customFormat="1" ht="16.5" customHeight="1">
      <c r="A194" s="38"/>
      <c r="B194" s="39"/>
      <c r="C194" s="215" t="s">
        <v>315</v>
      </c>
      <c r="D194" s="215" t="s">
        <v>132</v>
      </c>
      <c r="E194" s="216" t="s">
        <v>316</v>
      </c>
      <c r="F194" s="217" t="s">
        <v>317</v>
      </c>
      <c r="G194" s="218" t="s">
        <v>297</v>
      </c>
      <c r="H194" s="219">
        <v>56</v>
      </c>
      <c r="I194" s="220"/>
      <c r="J194" s="221">
        <f>ROUND(I194*H194,2)</f>
        <v>0</v>
      </c>
      <c r="K194" s="222"/>
      <c r="L194" s="44"/>
      <c r="M194" s="223" t="s">
        <v>1</v>
      </c>
      <c r="N194" s="224" t="s">
        <v>43</v>
      </c>
      <c r="O194" s="91"/>
      <c r="P194" s="225">
        <f>O194*H194</f>
        <v>0</v>
      </c>
      <c r="Q194" s="225">
        <v>0</v>
      </c>
      <c r="R194" s="225">
        <f>Q194*H194</f>
        <v>0</v>
      </c>
      <c r="S194" s="225">
        <v>0.032899999999999999</v>
      </c>
      <c r="T194" s="226">
        <f>S194*H194</f>
        <v>1.8424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197</v>
      </c>
      <c r="AT194" s="227" t="s">
        <v>132</v>
      </c>
      <c r="AU194" s="227" t="s">
        <v>137</v>
      </c>
      <c r="AY194" s="17" t="s">
        <v>129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137</v>
      </c>
      <c r="BK194" s="228">
        <f>ROUND(I194*H194,2)</f>
        <v>0</v>
      </c>
      <c r="BL194" s="17" t="s">
        <v>197</v>
      </c>
      <c r="BM194" s="227" t="s">
        <v>318</v>
      </c>
    </row>
    <row r="195" s="13" customFormat="1">
      <c r="A195" s="13"/>
      <c r="B195" s="229"/>
      <c r="C195" s="230"/>
      <c r="D195" s="231" t="s">
        <v>139</v>
      </c>
      <c r="E195" s="232" t="s">
        <v>1</v>
      </c>
      <c r="F195" s="233" t="s">
        <v>319</v>
      </c>
      <c r="G195" s="230"/>
      <c r="H195" s="234">
        <v>56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139</v>
      </c>
      <c r="AU195" s="240" t="s">
        <v>137</v>
      </c>
      <c r="AV195" s="13" t="s">
        <v>137</v>
      </c>
      <c r="AW195" s="13" t="s">
        <v>32</v>
      </c>
      <c r="AX195" s="13" t="s">
        <v>85</v>
      </c>
      <c r="AY195" s="240" t="s">
        <v>129</v>
      </c>
    </row>
    <row r="196" s="2" customFormat="1" ht="16.5" customHeight="1">
      <c r="A196" s="38"/>
      <c r="B196" s="39"/>
      <c r="C196" s="215" t="s">
        <v>320</v>
      </c>
      <c r="D196" s="215" t="s">
        <v>132</v>
      </c>
      <c r="E196" s="216" t="s">
        <v>321</v>
      </c>
      <c r="F196" s="217" t="s">
        <v>322</v>
      </c>
      <c r="G196" s="218" t="s">
        <v>297</v>
      </c>
      <c r="H196" s="219">
        <v>3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43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0.022499999999999999</v>
      </c>
      <c r="T196" s="226">
        <f>S196*H196</f>
        <v>0.067500000000000004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197</v>
      </c>
      <c r="AT196" s="227" t="s">
        <v>132</v>
      </c>
      <c r="AU196" s="227" t="s">
        <v>137</v>
      </c>
      <c r="AY196" s="17" t="s">
        <v>129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137</v>
      </c>
      <c r="BK196" s="228">
        <f>ROUND(I196*H196,2)</f>
        <v>0</v>
      </c>
      <c r="BL196" s="17" t="s">
        <v>197</v>
      </c>
      <c r="BM196" s="227" t="s">
        <v>323</v>
      </c>
    </row>
    <row r="197" s="2" customFormat="1" ht="16.5" customHeight="1">
      <c r="A197" s="38"/>
      <c r="B197" s="39"/>
      <c r="C197" s="215" t="s">
        <v>324</v>
      </c>
      <c r="D197" s="215" t="s">
        <v>132</v>
      </c>
      <c r="E197" s="216" t="s">
        <v>325</v>
      </c>
      <c r="F197" s="217" t="s">
        <v>326</v>
      </c>
      <c r="G197" s="218" t="s">
        <v>297</v>
      </c>
      <c r="H197" s="219">
        <v>56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43</v>
      </c>
      <c r="O197" s="91"/>
      <c r="P197" s="225">
        <f>O197*H197</f>
        <v>0</v>
      </c>
      <c r="Q197" s="225">
        <v>0.00157</v>
      </c>
      <c r="R197" s="225">
        <f>Q197*H197</f>
        <v>0.087919999999999998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197</v>
      </c>
      <c r="AT197" s="227" t="s">
        <v>132</v>
      </c>
      <c r="AU197" s="227" t="s">
        <v>137</v>
      </c>
      <c r="AY197" s="17" t="s">
        <v>129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137</v>
      </c>
      <c r="BK197" s="228">
        <f>ROUND(I197*H197,2)</f>
        <v>0</v>
      </c>
      <c r="BL197" s="17" t="s">
        <v>197</v>
      </c>
      <c r="BM197" s="227" t="s">
        <v>327</v>
      </c>
    </row>
    <row r="198" s="2" customFormat="1" ht="24.15" customHeight="1">
      <c r="A198" s="38"/>
      <c r="B198" s="39"/>
      <c r="C198" s="262" t="s">
        <v>328</v>
      </c>
      <c r="D198" s="262" t="s">
        <v>204</v>
      </c>
      <c r="E198" s="263" t="s">
        <v>329</v>
      </c>
      <c r="F198" s="264" t="s">
        <v>330</v>
      </c>
      <c r="G198" s="265" t="s">
        <v>151</v>
      </c>
      <c r="H198" s="266">
        <v>37</v>
      </c>
      <c r="I198" s="267"/>
      <c r="J198" s="268">
        <f>ROUND(I198*H198,2)</f>
        <v>0</v>
      </c>
      <c r="K198" s="269"/>
      <c r="L198" s="270"/>
      <c r="M198" s="271" t="s">
        <v>1</v>
      </c>
      <c r="N198" s="272" t="s">
        <v>43</v>
      </c>
      <c r="O198" s="91"/>
      <c r="P198" s="225">
        <f>O198*H198</f>
        <v>0</v>
      </c>
      <c r="Q198" s="225">
        <v>0.033000000000000002</v>
      </c>
      <c r="R198" s="225">
        <f>Q198*H198</f>
        <v>1.2210000000000001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207</v>
      </c>
      <c r="AT198" s="227" t="s">
        <v>204</v>
      </c>
      <c r="AU198" s="227" t="s">
        <v>137</v>
      </c>
      <c r="AY198" s="17" t="s">
        <v>129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137</v>
      </c>
      <c r="BK198" s="228">
        <f>ROUND(I198*H198,2)</f>
        <v>0</v>
      </c>
      <c r="BL198" s="17" t="s">
        <v>197</v>
      </c>
      <c r="BM198" s="227" t="s">
        <v>331</v>
      </c>
    </row>
    <row r="199" s="2" customFormat="1" ht="24.15" customHeight="1">
      <c r="A199" s="38"/>
      <c r="B199" s="39"/>
      <c r="C199" s="262" t="s">
        <v>332</v>
      </c>
      <c r="D199" s="262" t="s">
        <v>204</v>
      </c>
      <c r="E199" s="263" t="s">
        <v>333</v>
      </c>
      <c r="F199" s="264" t="s">
        <v>334</v>
      </c>
      <c r="G199" s="265" t="s">
        <v>151</v>
      </c>
      <c r="H199" s="266">
        <v>19</v>
      </c>
      <c r="I199" s="267"/>
      <c r="J199" s="268">
        <f>ROUND(I199*H199,2)</f>
        <v>0</v>
      </c>
      <c r="K199" s="269"/>
      <c r="L199" s="270"/>
      <c r="M199" s="271" t="s">
        <v>1</v>
      </c>
      <c r="N199" s="272" t="s">
        <v>43</v>
      </c>
      <c r="O199" s="91"/>
      <c r="P199" s="225">
        <f>O199*H199</f>
        <v>0</v>
      </c>
      <c r="Q199" s="225">
        <v>0.034000000000000002</v>
      </c>
      <c r="R199" s="225">
        <f>Q199*H199</f>
        <v>0.64600000000000002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207</v>
      </c>
      <c r="AT199" s="227" t="s">
        <v>204</v>
      </c>
      <c r="AU199" s="227" t="s">
        <v>137</v>
      </c>
      <c r="AY199" s="17" t="s">
        <v>129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137</v>
      </c>
      <c r="BK199" s="228">
        <f>ROUND(I199*H199,2)</f>
        <v>0</v>
      </c>
      <c r="BL199" s="17" t="s">
        <v>197</v>
      </c>
      <c r="BM199" s="227" t="s">
        <v>335</v>
      </c>
    </row>
    <row r="200" s="2" customFormat="1" ht="21.75" customHeight="1">
      <c r="A200" s="38"/>
      <c r="B200" s="39"/>
      <c r="C200" s="215" t="s">
        <v>336</v>
      </c>
      <c r="D200" s="215" t="s">
        <v>132</v>
      </c>
      <c r="E200" s="216" t="s">
        <v>337</v>
      </c>
      <c r="F200" s="217" t="s">
        <v>338</v>
      </c>
      <c r="G200" s="218" t="s">
        <v>297</v>
      </c>
      <c r="H200" s="219">
        <v>3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43</v>
      </c>
      <c r="O200" s="91"/>
      <c r="P200" s="225">
        <f>O200*H200</f>
        <v>0</v>
      </c>
      <c r="Q200" s="225">
        <v>0.00157</v>
      </c>
      <c r="R200" s="225">
        <f>Q200*H200</f>
        <v>0.0047099999999999998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197</v>
      </c>
      <c r="AT200" s="227" t="s">
        <v>132</v>
      </c>
      <c r="AU200" s="227" t="s">
        <v>137</v>
      </c>
      <c r="AY200" s="17" t="s">
        <v>129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137</v>
      </c>
      <c r="BK200" s="228">
        <f>ROUND(I200*H200,2)</f>
        <v>0</v>
      </c>
      <c r="BL200" s="17" t="s">
        <v>197</v>
      </c>
      <c r="BM200" s="227" t="s">
        <v>339</v>
      </c>
    </row>
    <row r="201" s="2" customFormat="1" ht="16.5" customHeight="1">
      <c r="A201" s="38"/>
      <c r="B201" s="39"/>
      <c r="C201" s="262" t="s">
        <v>340</v>
      </c>
      <c r="D201" s="262" t="s">
        <v>204</v>
      </c>
      <c r="E201" s="263" t="s">
        <v>341</v>
      </c>
      <c r="F201" s="264" t="s">
        <v>342</v>
      </c>
      <c r="G201" s="265" t="s">
        <v>151</v>
      </c>
      <c r="H201" s="266">
        <v>3</v>
      </c>
      <c r="I201" s="267"/>
      <c r="J201" s="268">
        <f>ROUND(I201*H201,2)</f>
        <v>0</v>
      </c>
      <c r="K201" s="269"/>
      <c r="L201" s="270"/>
      <c r="M201" s="271" t="s">
        <v>1</v>
      </c>
      <c r="N201" s="272" t="s">
        <v>43</v>
      </c>
      <c r="O201" s="91"/>
      <c r="P201" s="225">
        <f>O201*H201</f>
        <v>0</v>
      </c>
      <c r="Q201" s="225">
        <v>0.024</v>
      </c>
      <c r="R201" s="225">
        <f>Q201*H201</f>
        <v>0.072000000000000008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207</v>
      </c>
      <c r="AT201" s="227" t="s">
        <v>204</v>
      </c>
      <c r="AU201" s="227" t="s">
        <v>137</v>
      </c>
      <c r="AY201" s="17" t="s">
        <v>129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137</v>
      </c>
      <c r="BK201" s="228">
        <f>ROUND(I201*H201,2)</f>
        <v>0</v>
      </c>
      <c r="BL201" s="17" t="s">
        <v>197</v>
      </c>
      <c r="BM201" s="227" t="s">
        <v>343</v>
      </c>
    </row>
    <row r="202" s="2" customFormat="1" ht="21.75" customHeight="1">
      <c r="A202" s="38"/>
      <c r="B202" s="39"/>
      <c r="C202" s="215" t="s">
        <v>344</v>
      </c>
      <c r="D202" s="215" t="s">
        <v>132</v>
      </c>
      <c r="E202" s="216" t="s">
        <v>345</v>
      </c>
      <c r="F202" s="217" t="s">
        <v>346</v>
      </c>
      <c r="G202" s="218" t="s">
        <v>297</v>
      </c>
      <c r="H202" s="219">
        <v>4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43</v>
      </c>
      <c r="O202" s="91"/>
      <c r="P202" s="225">
        <f>O202*H202</f>
        <v>0</v>
      </c>
      <c r="Q202" s="225">
        <v>0</v>
      </c>
      <c r="R202" s="225">
        <f>Q202*H202</f>
        <v>0</v>
      </c>
      <c r="S202" s="225">
        <v>0.087999999999999995</v>
      </c>
      <c r="T202" s="226">
        <f>S202*H202</f>
        <v>0.35199999999999998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197</v>
      </c>
      <c r="AT202" s="227" t="s">
        <v>132</v>
      </c>
      <c r="AU202" s="227" t="s">
        <v>137</v>
      </c>
      <c r="AY202" s="17" t="s">
        <v>129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137</v>
      </c>
      <c r="BK202" s="228">
        <f>ROUND(I202*H202,2)</f>
        <v>0</v>
      </c>
      <c r="BL202" s="17" t="s">
        <v>197</v>
      </c>
      <c r="BM202" s="227" t="s">
        <v>347</v>
      </c>
    </row>
    <row r="203" s="2" customFormat="1" ht="21.75" customHeight="1">
      <c r="A203" s="38"/>
      <c r="B203" s="39"/>
      <c r="C203" s="215" t="s">
        <v>348</v>
      </c>
      <c r="D203" s="215" t="s">
        <v>132</v>
      </c>
      <c r="E203" s="216" t="s">
        <v>349</v>
      </c>
      <c r="F203" s="217" t="s">
        <v>350</v>
      </c>
      <c r="G203" s="218" t="s">
        <v>297</v>
      </c>
      <c r="H203" s="219">
        <v>4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43</v>
      </c>
      <c r="O203" s="91"/>
      <c r="P203" s="225">
        <f>O203*H203</f>
        <v>0</v>
      </c>
      <c r="Q203" s="225">
        <v>0</v>
      </c>
      <c r="R203" s="225">
        <f>Q203*H203</f>
        <v>0</v>
      </c>
      <c r="S203" s="225">
        <v>0.024500000000000001</v>
      </c>
      <c r="T203" s="226">
        <f>S203*H203</f>
        <v>0.098000000000000004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197</v>
      </c>
      <c r="AT203" s="227" t="s">
        <v>132</v>
      </c>
      <c r="AU203" s="227" t="s">
        <v>137</v>
      </c>
      <c r="AY203" s="17" t="s">
        <v>129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137</v>
      </c>
      <c r="BK203" s="228">
        <f>ROUND(I203*H203,2)</f>
        <v>0</v>
      </c>
      <c r="BL203" s="17" t="s">
        <v>197</v>
      </c>
      <c r="BM203" s="227" t="s">
        <v>351</v>
      </c>
    </row>
    <row r="204" s="2" customFormat="1" ht="16.5" customHeight="1">
      <c r="A204" s="38"/>
      <c r="B204" s="39"/>
      <c r="C204" s="215" t="s">
        <v>352</v>
      </c>
      <c r="D204" s="215" t="s">
        <v>132</v>
      </c>
      <c r="E204" s="216" t="s">
        <v>353</v>
      </c>
      <c r="F204" s="217" t="s">
        <v>354</v>
      </c>
      <c r="G204" s="218" t="s">
        <v>297</v>
      </c>
      <c r="H204" s="219">
        <v>4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43</v>
      </c>
      <c r="O204" s="91"/>
      <c r="P204" s="225">
        <f>O204*H204</f>
        <v>0</v>
      </c>
      <c r="Q204" s="225">
        <v>0.0058300000000000001</v>
      </c>
      <c r="R204" s="225">
        <f>Q204*H204</f>
        <v>0.02332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197</v>
      </c>
      <c r="AT204" s="227" t="s">
        <v>132</v>
      </c>
      <c r="AU204" s="227" t="s">
        <v>137</v>
      </c>
      <c r="AY204" s="17" t="s">
        <v>129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137</v>
      </c>
      <c r="BK204" s="228">
        <f>ROUND(I204*H204,2)</f>
        <v>0</v>
      </c>
      <c r="BL204" s="17" t="s">
        <v>197</v>
      </c>
      <c r="BM204" s="227" t="s">
        <v>355</v>
      </c>
    </row>
    <row r="205" s="2" customFormat="1" ht="21.75" customHeight="1">
      <c r="A205" s="38"/>
      <c r="B205" s="39"/>
      <c r="C205" s="262" t="s">
        <v>356</v>
      </c>
      <c r="D205" s="262" t="s">
        <v>204</v>
      </c>
      <c r="E205" s="263" t="s">
        <v>357</v>
      </c>
      <c r="F205" s="264" t="s">
        <v>358</v>
      </c>
      <c r="G205" s="265" t="s">
        <v>151</v>
      </c>
      <c r="H205" s="266">
        <v>4</v>
      </c>
      <c r="I205" s="267"/>
      <c r="J205" s="268">
        <f>ROUND(I205*H205,2)</f>
        <v>0</v>
      </c>
      <c r="K205" s="269"/>
      <c r="L205" s="270"/>
      <c r="M205" s="271" t="s">
        <v>1</v>
      </c>
      <c r="N205" s="272" t="s">
        <v>43</v>
      </c>
      <c r="O205" s="91"/>
      <c r="P205" s="225">
        <f>O205*H205</f>
        <v>0</v>
      </c>
      <c r="Q205" s="225">
        <v>0.012999999999999999</v>
      </c>
      <c r="R205" s="225">
        <f>Q205*H205</f>
        <v>0.051999999999999998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207</v>
      </c>
      <c r="AT205" s="227" t="s">
        <v>204</v>
      </c>
      <c r="AU205" s="227" t="s">
        <v>137</v>
      </c>
      <c r="AY205" s="17" t="s">
        <v>129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137</v>
      </c>
      <c r="BK205" s="228">
        <f>ROUND(I205*H205,2)</f>
        <v>0</v>
      </c>
      <c r="BL205" s="17" t="s">
        <v>197</v>
      </c>
      <c r="BM205" s="227" t="s">
        <v>359</v>
      </c>
    </row>
    <row r="206" s="2" customFormat="1" ht="16.5" customHeight="1">
      <c r="A206" s="38"/>
      <c r="B206" s="39"/>
      <c r="C206" s="215" t="s">
        <v>360</v>
      </c>
      <c r="D206" s="215" t="s">
        <v>132</v>
      </c>
      <c r="E206" s="216" t="s">
        <v>361</v>
      </c>
      <c r="F206" s="217" t="s">
        <v>362</v>
      </c>
      <c r="G206" s="218" t="s">
        <v>297</v>
      </c>
      <c r="H206" s="219">
        <v>4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43</v>
      </c>
      <c r="O206" s="91"/>
      <c r="P206" s="225">
        <f>O206*H206</f>
        <v>0</v>
      </c>
      <c r="Q206" s="225">
        <v>0.00034000000000000002</v>
      </c>
      <c r="R206" s="225">
        <f>Q206*H206</f>
        <v>0.0013600000000000001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197</v>
      </c>
      <c r="AT206" s="227" t="s">
        <v>132</v>
      </c>
      <c r="AU206" s="227" t="s">
        <v>137</v>
      </c>
      <c r="AY206" s="17" t="s">
        <v>129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137</v>
      </c>
      <c r="BK206" s="228">
        <f>ROUND(I206*H206,2)</f>
        <v>0</v>
      </c>
      <c r="BL206" s="17" t="s">
        <v>197</v>
      </c>
      <c r="BM206" s="227" t="s">
        <v>363</v>
      </c>
    </row>
    <row r="207" s="2" customFormat="1" ht="16.5" customHeight="1">
      <c r="A207" s="38"/>
      <c r="B207" s="39"/>
      <c r="C207" s="262" t="s">
        <v>364</v>
      </c>
      <c r="D207" s="262" t="s">
        <v>204</v>
      </c>
      <c r="E207" s="263" t="s">
        <v>365</v>
      </c>
      <c r="F207" s="264" t="s">
        <v>366</v>
      </c>
      <c r="G207" s="265" t="s">
        <v>151</v>
      </c>
      <c r="H207" s="266">
        <v>4</v>
      </c>
      <c r="I207" s="267"/>
      <c r="J207" s="268">
        <f>ROUND(I207*H207,2)</f>
        <v>0</v>
      </c>
      <c r="K207" s="269"/>
      <c r="L207" s="270"/>
      <c r="M207" s="271" t="s">
        <v>1</v>
      </c>
      <c r="N207" s="272" t="s">
        <v>43</v>
      </c>
      <c r="O207" s="91"/>
      <c r="P207" s="225">
        <f>O207*H207</f>
        <v>0</v>
      </c>
      <c r="Q207" s="225">
        <v>0.035000000000000003</v>
      </c>
      <c r="R207" s="225">
        <f>Q207*H207</f>
        <v>0.14000000000000001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207</v>
      </c>
      <c r="AT207" s="227" t="s">
        <v>204</v>
      </c>
      <c r="AU207" s="227" t="s">
        <v>137</v>
      </c>
      <c r="AY207" s="17" t="s">
        <v>129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137</v>
      </c>
      <c r="BK207" s="228">
        <f>ROUND(I207*H207,2)</f>
        <v>0</v>
      </c>
      <c r="BL207" s="17" t="s">
        <v>197</v>
      </c>
      <c r="BM207" s="227" t="s">
        <v>367</v>
      </c>
    </row>
    <row r="208" s="2" customFormat="1" ht="16.5" customHeight="1">
      <c r="A208" s="38"/>
      <c r="B208" s="39"/>
      <c r="C208" s="215" t="s">
        <v>368</v>
      </c>
      <c r="D208" s="215" t="s">
        <v>132</v>
      </c>
      <c r="E208" s="216" t="s">
        <v>369</v>
      </c>
      <c r="F208" s="217" t="s">
        <v>370</v>
      </c>
      <c r="G208" s="218" t="s">
        <v>297</v>
      </c>
      <c r="H208" s="219">
        <v>60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43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0.067000000000000004</v>
      </c>
      <c r="T208" s="226">
        <f>S208*H208</f>
        <v>4.0200000000000005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197</v>
      </c>
      <c r="AT208" s="227" t="s">
        <v>132</v>
      </c>
      <c r="AU208" s="227" t="s">
        <v>137</v>
      </c>
      <c r="AY208" s="17" t="s">
        <v>129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137</v>
      </c>
      <c r="BK208" s="228">
        <f>ROUND(I208*H208,2)</f>
        <v>0</v>
      </c>
      <c r="BL208" s="17" t="s">
        <v>197</v>
      </c>
      <c r="BM208" s="227" t="s">
        <v>371</v>
      </c>
    </row>
    <row r="209" s="2" customFormat="1" ht="21.75" customHeight="1">
      <c r="A209" s="38"/>
      <c r="B209" s="39"/>
      <c r="C209" s="215" t="s">
        <v>372</v>
      </c>
      <c r="D209" s="215" t="s">
        <v>132</v>
      </c>
      <c r="E209" s="216" t="s">
        <v>373</v>
      </c>
      <c r="F209" s="217" t="s">
        <v>374</v>
      </c>
      <c r="G209" s="218" t="s">
        <v>151</v>
      </c>
      <c r="H209" s="219">
        <v>60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43</v>
      </c>
      <c r="O209" s="91"/>
      <c r="P209" s="225">
        <f>O209*H209</f>
        <v>0</v>
      </c>
      <c r="Q209" s="225">
        <v>5.0000000000000002E-05</v>
      </c>
      <c r="R209" s="225">
        <f>Q209*H209</f>
        <v>0.0030000000000000001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197</v>
      </c>
      <c r="AT209" s="227" t="s">
        <v>132</v>
      </c>
      <c r="AU209" s="227" t="s">
        <v>137</v>
      </c>
      <c r="AY209" s="17" t="s">
        <v>129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137</v>
      </c>
      <c r="BK209" s="228">
        <f>ROUND(I209*H209,2)</f>
        <v>0</v>
      </c>
      <c r="BL209" s="17" t="s">
        <v>197</v>
      </c>
      <c r="BM209" s="227" t="s">
        <v>375</v>
      </c>
    </row>
    <row r="210" s="2" customFormat="1" ht="21.75" customHeight="1">
      <c r="A210" s="38"/>
      <c r="B210" s="39"/>
      <c r="C210" s="215" t="s">
        <v>376</v>
      </c>
      <c r="D210" s="215" t="s">
        <v>132</v>
      </c>
      <c r="E210" s="216" t="s">
        <v>377</v>
      </c>
      <c r="F210" s="217" t="s">
        <v>378</v>
      </c>
      <c r="G210" s="218" t="s">
        <v>151</v>
      </c>
      <c r="H210" s="219">
        <v>79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43</v>
      </c>
      <c r="O210" s="91"/>
      <c r="P210" s="225">
        <f>O210*H210</f>
        <v>0</v>
      </c>
      <c r="Q210" s="225">
        <v>0</v>
      </c>
      <c r="R210" s="225">
        <f>Q210*H210</f>
        <v>0</v>
      </c>
      <c r="S210" s="225">
        <v>0.00048999999999999998</v>
      </c>
      <c r="T210" s="226">
        <f>S210*H210</f>
        <v>0.038710000000000001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197</v>
      </c>
      <c r="AT210" s="227" t="s">
        <v>132</v>
      </c>
      <c r="AU210" s="227" t="s">
        <v>137</v>
      </c>
      <c r="AY210" s="17" t="s">
        <v>129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137</v>
      </c>
      <c r="BK210" s="228">
        <f>ROUND(I210*H210,2)</f>
        <v>0</v>
      </c>
      <c r="BL210" s="17" t="s">
        <v>197</v>
      </c>
      <c r="BM210" s="227" t="s">
        <v>379</v>
      </c>
    </row>
    <row r="211" s="2" customFormat="1" ht="24.15" customHeight="1">
      <c r="A211" s="38"/>
      <c r="B211" s="39"/>
      <c r="C211" s="215" t="s">
        <v>380</v>
      </c>
      <c r="D211" s="215" t="s">
        <v>132</v>
      </c>
      <c r="E211" s="216" t="s">
        <v>381</v>
      </c>
      <c r="F211" s="217" t="s">
        <v>382</v>
      </c>
      <c r="G211" s="218" t="s">
        <v>297</v>
      </c>
      <c r="H211" s="219">
        <v>86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43</v>
      </c>
      <c r="O211" s="91"/>
      <c r="P211" s="225">
        <f>O211*H211</f>
        <v>0</v>
      </c>
      <c r="Q211" s="225">
        <v>0.00024000000000000001</v>
      </c>
      <c r="R211" s="225">
        <f>Q211*H211</f>
        <v>0.020640000000000002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197</v>
      </c>
      <c r="AT211" s="227" t="s">
        <v>132</v>
      </c>
      <c r="AU211" s="227" t="s">
        <v>137</v>
      </c>
      <c r="AY211" s="17" t="s">
        <v>129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137</v>
      </c>
      <c r="BK211" s="228">
        <f>ROUND(I211*H211,2)</f>
        <v>0</v>
      </c>
      <c r="BL211" s="17" t="s">
        <v>197</v>
      </c>
      <c r="BM211" s="227" t="s">
        <v>383</v>
      </c>
    </row>
    <row r="212" s="2" customFormat="1" ht="21.75" customHeight="1">
      <c r="A212" s="38"/>
      <c r="B212" s="39"/>
      <c r="C212" s="215" t="s">
        <v>384</v>
      </c>
      <c r="D212" s="215" t="s">
        <v>132</v>
      </c>
      <c r="E212" s="216" t="s">
        <v>385</v>
      </c>
      <c r="F212" s="217" t="s">
        <v>386</v>
      </c>
      <c r="G212" s="218" t="s">
        <v>297</v>
      </c>
      <c r="H212" s="219">
        <v>79</v>
      </c>
      <c r="I212" s="220"/>
      <c r="J212" s="221">
        <f>ROUND(I212*H212,2)</f>
        <v>0</v>
      </c>
      <c r="K212" s="222"/>
      <c r="L212" s="44"/>
      <c r="M212" s="223" t="s">
        <v>1</v>
      </c>
      <c r="N212" s="224" t="s">
        <v>43</v>
      </c>
      <c r="O212" s="91"/>
      <c r="P212" s="225">
        <f>O212*H212</f>
        <v>0</v>
      </c>
      <c r="Q212" s="225">
        <v>9.0000000000000006E-05</v>
      </c>
      <c r="R212" s="225">
        <f>Q212*H212</f>
        <v>0.0071100000000000009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197</v>
      </c>
      <c r="AT212" s="227" t="s">
        <v>132</v>
      </c>
      <c r="AU212" s="227" t="s">
        <v>137</v>
      </c>
      <c r="AY212" s="17" t="s">
        <v>129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137</v>
      </c>
      <c r="BK212" s="228">
        <f>ROUND(I212*H212,2)</f>
        <v>0</v>
      </c>
      <c r="BL212" s="17" t="s">
        <v>197</v>
      </c>
      <c r="BM212" s="227" t="s">
        <v>387</v>
      </c>
    </row>
    <row r="213" s="2" customFormat="1" ht="16.5" customHeight="1">
      <c r="A213" s="38"/>
      <c r="B213" s="39"/>
      <c r="C213" s="262" t="s">
        <v>388</v>
      </c>
      <c r="D213" s="262" t="s">
        <v>204</v>
      </c>
      <c r="E213" s="263" t="s">
        <v>389</v>
      </c>
      <c r="F213" s="264" t="s">
        <v>390</v>
      </c>
      <c r="G213" s="265" t="s">
        <v>151</v>
      </c>
      <c r="H213" s="266">
        <v>79</v>
      </c>
      <c r="I213" s="267"/>
      <c r="J213" s="268">
        <f>ROUND(I213*H213,2)</f>
        <v>0</v>
      </c>
      <c r="K213" s="269"/>
      <c r="L213" s="270"/>
      <c r="M213" s="271" t="s">
        <v>1</v>
      </c>
      <c r="N213" s="272" t="s">
        <v>43</v>
      </c>
      <c r="O213" s="91"/>
      <c r="P213" s="225">
        <f>O213*H213</f>
        <v>0</v>
      </c>
      <c r="Q213" s="225">
        <v>0.00014999999999999999</v>
      </c>
      <c r="R213" s="225">
        <f>Q213*H213</f>
        <v>0.011849999999999999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207</v>
      </c>
      <c r="AT213" s="227" t="s">
        <v>204</v>
      </c>
      <c r="AU213" s="227" t="s">
        <v>137</v>
      </c>
      <c r="AY213" s="17" t="s">
        <v>129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137</v>
      </c>
      <c r="BK213" s="228">
        <f>ROUND(I213*H213,2)</f>
        <v>0</v>
      </c>
      <c r="BL213" s="17" t="s">
        <v>197</v>
      </c>
      <c r="BM213" s="227" t="s">
        <v>391</v>
      </c>
    </row>
    <row r="214" s="2" customFormat="1" ht="16.5" customHeight="1">
      <c r="A214" s="38"/>
      <c r="B214" s="39"/>
      <c r="C214" s="215" t="s">
        <v>392</v>
      </c>
      <c r="D214" s="215" t="s">
        <v>132</v>
      </c>
      <c r="E214" s="216" t="s">
        <v>393</v>
      </c>
      <c r="F214" s="217" t="s">
        <v>394</v>
      </c>
      <c r="G214" s="218" t="s">
        <v>297</v>
      </c>
      <c r="H214" s="219">
        <v>43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43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0.00085999999999999998</v>
      </c>
      <c r="T214" s="226">
        <f>S214*H214</f>
        <v>0.036979999999999999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197</v>
      </c>
      <c r="AT214" s="227" t="s">
        <v>132</v>
      </c>
      <c r="AU214" s="227" t="s">
        <v>137</v>
      </c>
      <c r="AY214" s="17" t="s">
        <v>129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137</v>
      </c>
      <c r="BK214" s="228">
        <f>ROUND(I214*H214,2)</f>
        <v>0</v>
      </c>
      <c r="BL214" s="17" t="s">
        <v>197</v>
      </c>
      <c r="BM214" s="227" t="s">
        <v>395</v>
      </c>
    </row>
    <row r="215" s="2" customFormat="1" ht="21.75" customHeight="1">
      <c r="A215" s="38"/>
      <c r="B215" s="39"/>
      <c r="C215" s="215" t="s">
        <v>396</v>
      </c>
      <c r="D215" s="215" t="s">
        <v>132</v>
      </c>
      <c r="E215" s="216" t="s">
        <v>397</v>
      </c>
      <c r="F215" s="217" t="s">
        <v>398</v>
      </c>
      <c r="G215" s="218" t="s">
        <v>297</v>
      </c>
      <c r="H215" s="219">
        <v>43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43</v>
      </c>
      <c r="O215" s="91"/>
      <c r="P215" s="225">
        <f>O215*H215</f>
        <v>0</v>
      </c>
      <c r="Q215" s="225">
        <v>0.0018</v>
      </c>
      <c r="R215" s="225">
        <f>Q215*H215</f>
        <v>0.077399999999999997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197</v>
      </c>
      <c r="AT215" s="227" t="s">
        <v>132</v>
      </c>
      <c r="AU215" s="227" t="s">
        <v>137</v>
      </c>
      <c r="AY215" s="17" t="s">
        <v>129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137</v>
      </c>
      <c r="BK215" s="228">
        <f>ROUND(I215*H215,2)</f>
        <v>0</v>
      </c>
      <c r="BL215" s="17" t="s">
        <v>197</v>
      </c>
      <c r="BM215" s="227" t="s">
        <v>399</v>
      </c>
    </row>
    <row r="216" s="2" customFormat="1" ht="16.5" customHeight="1">
      <c r="A216" s="38"/>
      <c r="B216" s="39"/>
      <c r="C216" s="215" t="s">
        <v>400</v>
      </c>
      <c r="D216" s="215" t="s">
        <v>132</v>
      </c>
      <c r="E216" s="216" t="s">
        <v>401</v>
      </c>
      <c r="F216" s="217" t="s">
        <v>402</v>
      </c>
      <c r="G216" s="218" t="s">
        <v>151</v>
      </c>
      <c r="H216" s="219">
        <v>125</v>
      </c>
      <c r="I216" s="220"/>
      <c r="J216" s="221">
        <f>ROUND(I216*H216,2)</f>
        <v>0</v>
      </c>
      <c r="K216" s="222"/>
      <c r="L216" s="44"/>
      <c r="M216" s="223" t="s">
        <v>1</v>
      </c>
      <c r="N216" s="224" t="s">
        <v>43</v>
      </c>
      <c r="O216" s="91"/>
      <c r="P216" s="225">
        <f>O216*H216</f>
        <v>0</v>
      </c>
      <c r="Q216" s="225">
        <v>0</v>
      </c>
      <c r="R216" s="225">
        <f>Q216*H216</f>
        <v>0</v>
      </c>
      <c r="S216" s="225">
        <v>0.00085999999999999998</v>
      </c>
      <c r="T216" s="226">
        <f>S216*H216</f>
        <v>0.1075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197</v>
      </c>
      <c r="AT216" s="227" t="s">
        <v>132</v>
      </c>
      <c r="AU216" s="227" t="s">
        <v>137</v>
      </c>
      <c r="AY216" s="17" t="s">
        <v>129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137</v>
      </c>
      <c r="BK216" s="228">
        <f>ROUND(I216*H216,2)</f>
        <v>0</v>
      </c>
      <c r="BL216" s="17" t="s">
        <v>197</v>
      </c>
      <c r="BM216" s="227" t="s">
        <v>403</v>
      </c>
    </row>
    <row r="217" s="2" customFormat="1" ht="16.5" customHeight="1">
      <c r="A217" s="38"/>
      <c r="B217" s="39"/>
      <c r="C217" s="215" t="s">
        <v>404</v>
      </c>
      <c r="D217" s="215" t="s">
        <v>132</v>
      </c>
      <c r="E217" s="216" t="s">
        <v>405</v>
      </c>
      <c r="F217" s="217" t="s">
        <v>406</v>
      </c>
      <c r="G217" s="218" t="s">
        <v>151</v>
      </c>
      <c r="H217" s="219">
        <v>125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43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0.00084999999999999995</v>
      </c>
      <c r="T217" s="226">
        <f>S217*H217</f>
        <v>0.10625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197</v>
      </c>
      <c r="AT217" s="227" t="s">
        <v>132</v>
      </c>
      <c r="AU217" s="227" t="s">
        <v>137</v>
      </c>
      <c r="AY217" s="17" t="s">
        <v>129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137</v>
      </c>
      <c r="BK217" s="228">
        <f>ROUND(I217*H217,2)</f>
        <v>0</v>
      </c>
      <c r="BL217" s="17" t="s">
        <v>197</v>
      </c>
      <c r="BM217" s="227" t="s">
        <v>407</v>
      </c>
    </row>
    <row r="218" s="2" customFormat="1" ht="24.15" customHeight="1">
      <c r="A218" s="38"/>
      <c r="B218" s="39"/>
      <c r="C218" s="215" t="s">
        <v>408</v>
      </c>
      <c r="D218" s="215" t="s">
        <v>132</v>
      </c>
      <c r="E218" s="216" t="s">
        <v>409</v>
      </c>
      <c r="F218" s="217" t="s">
        <v>410</v>
      </c>
      <c r="G218" s="218" t="s">
        <v>151</v>
      </c>
      <c r="H218" s="219">
        <v>62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43</v>
      </c>
      <c r="O218" s="91"/>
      <c r="P218" s="225">
        <f>O218*H218</f>
        <v>0</v>
      </c>
      <c r="Q218" s="225">
        <v>0.00038000000000000002</v>
      </c>
      <c r="R218" s="225">
        <f>Q218*H218</f>
        <v>0.023560000000000001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197</v>
      </c>
      <c r="AT218" s="227" t="s">
        <v>132</v>
      </c>
      <c r="AU218" s="227" t="s">
        <v>137</v>
      </c>
      <c r="AY218" s="17" t="s">
        <v>129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137</v>
      </c>
      <c r="BK218" s="228">
        <f>ROUND(I218*H218,2)</f>
        <v>0</v>
      </c>
      <c r="BL218" s="17" t="s">
        <v>197</v>
      </c>
      <c r="BM218" s="227" t="s">
        <v>411</v>
      </c>
    </row>
    <row r="219" s="2" customFormat="1" ht="24.15" customHeight="1">
      <c r="A219" s="38"/>
      <c r="B219" s="39"/>
      <c r="C219" s="215" t="s">
        <v>412</v>
      </c>
      <c r="D219" s="215" t="s">
        <v>132</v>
      </c>
      <c r="E219" s="216" t="s">
        <v>413</v>
      </c>
      <c r="F219" s="217" t="s">
        <v>414</v>
      </c>
      <c r="G219" s="218" t="s">
        <v>151</v>
      </c>
      <c r="H219" s="219">
        <v>61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43</v>
      </c>
      <c r="O219" s="91"/>
      <c r="P219" s="225">
        <f>O219*H219</f>
        <v>0</v>
      </c>
      <c r="Q219" s="225">
        <v>0.00046999999999999999</v>
      </c>
      <c r="R219" s="225">
        <f>Q219*H219</f>
        <v>0.028669999999999998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197</v>
      </c>
      <c r="AT219" s="227" t="s">
        <v>132</v>
      </c>
      <c r="AU219" s="227" t="s">
        <v>137</v>
      </c>
      <c r="AY219" s="17" t="s">
        <v>129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137</v>
      </c>
      <c r="BK219" s="228">
        <f>ROUND(I219*H219,2)</f>
        <v>0</v>
      </c>
      <c r="BL219" s="17" t="s">
        <v>197</v>
      </c>
      <c r="BM219" s="227" t="s">
        <v>415</v>
      </c>
    </row>
    <row r="220" s="2" customFormat="1" ht="24.15" customHeight="1">
      <c r="A220" s="38"/>
      <c r="B220" s="39"/>
      <c r="C220" s="215" t="s">
        <v>416</v>
      </c>
      <c r="D220" s="215" t="s">
        <v>132</v>
      </c>
      <c r="E220" s="216" t="s">
        <v>417</v>
      </c>
      <c r="F220" s="217" t="s">
        <v>418</v>
      </c>
      <c r="G220" s="218" t="s">
        <v>151</v>
      </c>
      <c r="H220" s="219">
        <v>59</v>
      </c>
      <c r="I220" s="220"/>
      <c r="J220" s="221">
        <f>ROUND(I220*H220,2)</f>
        <v>0</v>
      </c>
      <c r="K220" s="222"/>
      <c r="L220" s="44"/>
      <c r="M220" s="223" t="s">
        <v>1</v>
      </c>
      <c r="N220" s="224" t="s">
        <v>43</v>
      </c>
      <c r="O220" s="91"/>
      <c r="P220" s="225">
        <f>O220*H220</f>
        <v>0</v>
      </c>
      <c r="Q220" s="225">
        <v>0.0010100000000000001</v>
      </c>
      <c r="R220" s="225">
        <f>Q220*H220</f>
        <v>0.059590000000000004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197</v>
      </c>
      <c r="AT220" s="227" t="s">
        <v>132</v>
      </c>
      <c r="AU220" s="227" t="s">
        <v>137</v>
      </c>
      <c r="AY220" s="17" t="s">
        <v>129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137</v>
      </c>
      <c r="BK220" s="228">
        <f>ROUND(I220*H220,2)</f>
        <v>0</v>
      </c>
      <c r="BL220" s="17" t="s">
        <v>197</v>
      </c>
      <c r="BM220" s="227" t="s">
        <v>419</v>
      </c>
    </row>
    <row r="221" s="2" customFormat="1" ht="33" customHeight="1">
      <c r="A221" s="38"/>
      <c r="B221" s="39"/>
      <c r="C221" s="215" t="s">
        <v>420</v>
      </c>
      <c r="D221" s="215" t="s">
        <v>132</v>
      </c>
      <c r="E221" s="216" t="s">
        <v>421</v>
      </c>
      <c r="F221" s="217" t="s">
        <v>422</v>
      </c>
      <c r="G221" s="218" t="s">
        <v>151</v>
      </c>
      <c r="H221" s="219">
        <v>4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43</v>
      </c>
      <c r="O221" s="91"/>
      <c r="P221" s="225">
        <f>O221*H221</f>
        <v>0</v>
      </c>
      <c r="Q221" s="225">
        <v>0.00048000000000000001</v>
      </c>
      <c r="R221" s="225">
        <f>Q221*H221</f>
        <v>0.0019200000000000001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197</v>
      </c>
      <c r="AT221" s="227" t="s">
        <v>132</v>
      </c>
      <c r="AU221" s="227" t="s">
        <v>137</v>
      </c>
      <c r="AY221" s="17" t="s">
        <v>129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137</v>
      </c>
      <c r="BK221" s="228">
        <f>ROUND(I221*H221,2)</f>
        <v>0</v>
      </c>
      <c r="BL221" s="17" t="s">
        <v>197</v>
      </c>
      <c r="BM221" s="227" t="s">
        <v>423</v>
      </c>
    </row>
    <row r="222" s="2" customFormat="1" ht="16.5" customHeight="1">
      <c r="A222" s="38"/>
      <c r="B222" s="39"/>
      <c r="C222" s="215" t="s">
        <v>424</v>
      </c>
      <c r="D222" s="215" t="s">
        <v>132</v>
      </c>
      <c r="E222" s="216" t="s">
        <v>425</v>
      </c>
      <c r="F222" s="217" t="s">
        <v>426</v>
      </c>
      <c r="G222" s="218" t="s">
        <v>151</v>
      </c>
      <c r="H222" s="219">
        <v>80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43</v>
      </c>
      <c r="O222" s="91"/>
      <c r="P222" s="225">
        <f>O222*H222</f>
        <v>0</v>
      </c>
      <c r="Q222" s="225">
        <v>6.9999999999999994E-05</v>
      </c>
      <c r="R222" s="225">
        <f>Q222*H222</f>
        <v>0.0055999999999999991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197</v>
      </c>
      <c r="AT222" s="227" t="s">
        <v>132</v>
      </c>
      <c r="AU222" s="227" t="s">
        <v>137</v>
      </c>
      <c r="AY222" s="17" t="s">
        <v>129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137</v>
      </c>
      <c r="BK222" s="228">
        <f>ROUND(I222*H222,2)</f>
        <v>0</v>
      </c>
      <c r="BL222" s="17" t="s">
        <v>197</v>
      </c>
      <c r="BM222" s="227" t="s">
        <v>427</v>
      </c>
    </row>
    <row r="223" s="2" customFormat="1" ht="16.5" customHeight="1">
      <c r="A223" s="38"/>
      <c r="B223" s="39"/>
      <c r="C223" s="215" t="s">
        <v>428</v>
      </c>
      <c r="D223" s="215" t="s">
        <v>132</v>
      </c>
      <c r="E223" s="216" t="s">
        <v>429</v>
      </c>
      <c r="F223" s="217" t="s">
        <v>430</v>
      </c>
      <c r="G223" s="218" t="s">
        <v>151</v>
      </c>
      <c r="H223" s="219">
        <v>59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43</v>
      </c>
      <c r="O223" s="91"/>
      <c r="P223" s="225">
        <f>O223*H223</f>
        <v>0</v>
      </c>
      <c r="Q223" s="225">
        <v>0.00031</v>
      </c>
      <c r="R223" s="225">
        <f>Q223*H223</f>
        <v>0.018290000000000001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197</v>
      </c>
      <c r="AT223" s="227" t="s">
        <v>132</v>
      </c>
      <c r="AU223" s="227" t="s">
        <v>137</v>
      </c>
      <c r="AY223" s="17" t="s">
        <v>129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137</v>
      </c>
      <c r="BK223" s="228">
        <f>ROUND(I223*H223,2)</f>
        <v>0</v>
      </c>
      <c r="BL223" s="17" t="s">
        <v>197</v>
      </c>
      <c r="BM223" s="227" t="s">
        <v>431</v>
      </c>
    </row>
    <row r="224" s="2" customFormat="1" ht="24.15" customHeight="1">
      <c r="A224" s="38"/>
      <c r="B224" s="39"/>
      <c r="C224" s="215" t="s">
        <v>432</v>
      </c>
      <c r="D224" s="215" t="s">
        <v>132</v>
      </c>
      <c r="E224" s="216" t="s">
        <v>433</v>
      </c>
      <c r="F224" s="217" t="s">
        <v>434</v>
      </c>
      <c r="G224" s="218" t="s">
        <v>164</v>
      </c>
      <c r="H224" s="219">
        <v>5.2679999999999998</v>
      </c>
      <c r="I224" s="220"/>
      <c r="J224" s="221">
        <f>ROUND(I224*H224,2)</f>
        <v>0</v>
      </c>
      <c r="K224" s="222"/>
      <c r="L224" s="44"/>
      <c r="M224" s="223" t="s">
        <v>1</v>
      </c>
      <c r="N224" s="224" t="s">
        <v>43</v>
      </c>
      <c r="O224" s="91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197</v>
      </c>
      <c r="AT224" s="227" t="s">
        <v>132</v>
      </c>
      <c r="AU224" s="227" t="s">
        <v>137</v>
      </c>
      <c r="AY224" s="17" t="s">
        <v>129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137</v>
      </c>
      <c r="BK224" s="228">
        <f>ROUND(I224*H224,2)</f>
        <v>0</v>
      </c>
      <c r="BL224" s="17" t="s">
        <v>197</v>
      </c>
      <c r="BM224" s="227" t="s">
        <v>435</v>
      </c>
    </row>
    <row r="225" s="2" customFormat="1" ht="24.15" customHeight="1">
      <c r="A225" s="38"/>
      <c r="B225" s="39"/>
      <c r="C225" s="215" t="s">
        <v>436</v>
      </c>
      <c r="D225" s="215" t="s">
        <v>132</v>
      </c>
      <c r="E225" s="216" t="s">
        <v>437</v>
      </c>
      <c r="F225" s="217" t="s">
        <v>438</v>
      </c>
      <c r="G225" s="218" t="s">
        <v>164</v>
      </c>
      <c r="H225" s="219">
        <v>5.2679999999999998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43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197</v>
      </c>
      <c r="AT225" s="227" t="s">
        <v>132</v>
      </c>
      <c r="AU225" s="227" t="s">
        <v>137</v>
      </c>
      <c r="AY225" s="17" t="s">
        <v>129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137</v>
      </c>
      <c r="BK225" s="228">
        <f>ROUND(I225*H225,2)</f>
        <v>0</v>
      </c>
      <c r="BL225" s="17" t="s">
        <v>197</v>
      </c>
      <c r="BM225" s="227" t="s">
        <v>439</v>
      </c>
    </row>
    <row r="226" s="12" customFormat="1" ht="22.8" customHeight="1">
      <c r="A226" s="12"/>
      <c r="B226" s="199"/>
      <c r="C226" s="200"/>
      <c r="D226" s="201" t="s">
        <v>76</v>
      </c>
      <c r="E226" s="213" t="s">
        <v>440</v>
      </c>
      <c r="F226" s="213" t="s">
        <v>441</v>
      </c>
      <c r="G226" s="200"/>
      <c r="H226" s="200"/>
      <c r="I226" s="203"/>
      <c r="J226" s="214">
        <f>BK226</f>
        <v>0</v>
      </c>
      <c r="K226" s="200"/>
      <c r="L226" s="205"/>
      <c r="M226" s="206"/>
      <c r="N226" s="207"/>
      <c r="O226" s="207"/>
      <c r="P226" s="208">
        <f>P227</f>
        <v>0</v>
      </c>
      <c r="Q226" s="207"/>
      <c r="R226" s="208">
        <f>R227</f>
        <v>0.040800000000000003</v>
      </c>
      <c r="S226" s="207"/>
      <c r="T226" s="209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0" t="s">
        <v>137</v>
      </c>
      <c r="AT226" s="211" t="s">
        <v>76</v>
      </c>
      <c r="AU226" s="211" t="s">
        <v>85</v>
      </c>
      <c r="AY226" s="210" t="s">
        <v>129</v>
      </c>
      <c r="BK226" s="212">
        <f>BK227</f>
        <v>0</v>
      </c>
    </row>
    <row r="227" s="2" customFormat="1" ht="37.8" customHeight="1">
      <c r="A227" s="38"/>
      <c r="B227" s="39"/>
      <c r="C227" s="215" t="s">
        <v>442</v>
      </c>
      <c r="D227" s="215" t="s">
        <v>132</v>
      </c>
      <c r="E227" s="216" t="s">
        <v>443</v>
      </c>
      <c r="F227" s="217" t="s">
        <v>444</v>
      </c>
      <c r="G227" s="218" t="s">
        <v>151</v>
      </c>
      <c r="H227" s="219">
        <v>80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43</v>
      </c>
      <c r="O227" s="91"/>
      <c r="P227" s="225">
        <f>O227*H227</f>
        <v>0</v>
      </c>
      <c r="Q227" s="225">
        <v>0.00051000000000000004</v>
      </c>
      <c r="R227" s="225">
        <f>Q227*H227</f>
        <v>0.040800000000000003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197</v>
      </c>
      <c r="AT227" s="227" t="s">
        <v>132</v>
      </c>
      <c r="AU227" s="227" t="s">
        <v>137</v>
      </c>
      <c r="AY227" s="17" t="s">
        <v>129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137</v>
      </c>
      <c r="BK227" s="228">
        <f>ROUND(I227*H227,2)</f>
        <v>0</v>
      </c>
      <c r="BL227" s="17" t="s">
        <v>197</v>
      </c>
      <c r="BM227" s="227" t="s">
        <v>445</v>
      </c>
    </row>
    <row r="228" s="12" customFormat="1" ht="22.8" customHeight="1">
      <c r="A228" s="12"/>
      <c r="B228" s="199"/>
      <c r="C228" s="200"/>
      <c r="D228" s="201" t="s">
        <v>76</v>
      </c>
      <c r="E228" s="213" t="s">
        <v>446</v>
      </c>
      <c r="F228" s="213" t="s">
        <v>447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SUM(P229:P235)</f>
        <v>0</v>
      </c>
      <c r="Q228" s="207"/>
      <c r="R228" s="208">
        <f>SUM(R229:R235)</f>
        <v>2.7875736</v>
      </c>
      <c r="S228" s="207"/>
      <c r="T228" s="209">
        <f>SUM(T229:T235)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137</v>
      </c>
      <c r="AT228" s="211" t="s">
        <v>76</v>
      </c>
      <c r="AU228" s="211" t="s">
        <v>85</v>
      </c>
      <c r="AY228" s="210" t="s">
        <v>129</v>
      </c>
      <c r="BK228" s="212">
        <f>SUM(BK229:BK235)</f>
        <v>0</v>
      </c>
    </row>
    <row r="229" s="2" customFormat="1" ht="16.5" customHeight="1">
      <c r="A229" s="38"/>
      <c r="B229" s="39"/>
      <c r="C229" s="215" t="s">
        <v>448</v>
      </c>
      <c r="D229" s="215" t="s">
        <v>132</v>
      </c>
      <c r="E229" s="216" t="s">
        <v>449</v>
      </c>
      <c r="F229" s="217" t="s">
        <v>450</v>
      </c>
      <c r="G229" s="218" t="s">
        <v>135</v>
      </c>
      <c r="H229" s="219">
        <v>206.63999999999999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43</v>
      </c>
      <c r="O229" s="91"/>
      <c r="P229" s="225">
        <f>O229*H229</f>
        <v>0</v>
      </c>
      <c r="Q229" s="225">
        <v>0.00010000000000000001</v>
      </c>
      <c r="R229" s="225">
        <f>Q229*H229</f>
        <v>0.020663999999999998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197</v>
      </c>
      <c r="AT229" s="227" t="s">
        <v>132</v>
      </c>
      <c r="AU229" s="227" t="s">
        <v>137</v>
      </c>
      <c r="AY229" s="17" t="s">
        <v>129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137</v>
      </c>
      <c r="BK229" s="228">
        <f>ROUND(I229*H229,2)</f>
        <v>0</v>
      </c>
      <c r="BL229" s="17" t="s">
        <v>197</v>
      </c>
      <c r="BM229" s="227" t="s">
        <v>451</v>
      </c>
    </row>
    <row r="230" s="2" customFormat="1" ht="37.8" customHeight="1">
      <c r="A230" s="38"/>
      <c r="B230" s="39"/>
      <c r="C230" s="215" t="s">
        <v>452</v>
      </c>
      <c r="D230" s="215" t="s">
        <v>132</v>
      </c>
      <c r="E230" s="216" t="s">
        <v>453</v>
      </c>
      <c r="F230" s="217" t="s">
        <v>454</v>
      </c>
      <c r="G230" s="218" t="s">
        <v>135</v>
      </c>
      <c r="H230" s="219">
        <v>206.63999999999999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43</v>
      </c>
      <c r="O230" s="91"/>
      <c r="P230" s="225">
        <f>O230*H230</f>
        <v>0</v>
      </c>
      <c r="Q230" s="225">
        <v>0.013390000000000001</v>
      </c>
      <c r="R230" s="225">
        <f>Q230*H230</f>
        <v>2.7669096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197</v>
      </c>
      <c r="AT230" s="227" t="s">
        <v>132</v>
      </c>
      <c r="AU230" s="227" t="s">
        <v>137</v>
      </c>
      <c r="AY230" s="17" t="s">
        <v>129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137</v>
      </c>
      <c r="BK230" s="228">
        <f>ROUND(I230*H230,2)</f>
        <v>0</v>
      </c>
      <c r="BL230" s="17" t="s">
        <v>197</v>
      </c>
      <c r="BM230" s="227" t="s">
        <v>455</v>
      </c>
    </row>
    <row r="231" s="13" customFormat="1">
      <c r="A231" s="13"/>
      <c r="B231" s="229"/>
      <c r="C231" s="230"/>
      <c r="D231" s="231" t="s">
        <v>139</v>
      </c>
      <c r="E231" s="232" t="s">
        <v>1</v>
      </c>
      <c r="F231" s="233" t="s">
        <v>456</v>
      </c>
      <c r="G231" s="230"/>
      <c r="H231" s="234">
        <v>196.56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139</v>
      </c>
      <c r="AU231" s="240" t="s">
        <v>137</v>
      </c>
      <c r="AV231" s="13" t="s">
        <v>137</v>
      </c>
      <c r="AW231" s="13" t="s">
        <v>32</v>
      </c>
      <c r="AX231" s="13" t="s">
        <v>77</v>
      </c>
      <c r="AY231" s="240" t="s">
        <v>129</v>
      </c>
    </row>
    <row r="232" s="13" customFormat="1">
      <c r="A232" s="13"/>
      <c r="B232" s="229"/>
      <c r="C232" s="230"/>
      <c r="D232" s="231" t="s">
        <v>139</v>
      </c>
      <c r="E232" s="232" t="s">
        <v>1</v>
      </c>
      <c r="F232" s="233" t="s">
        <v>457</v>
      </c>
      <c r="G232" s="230"/>
      <c r="H232" s="234">
        <v>10.08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139</v>
      </c>
      <c r="AU232" s="240" t="s">
        <v>137</v>
      </c>
      <c r="AV232" s="13" t="s">
        <v>137</v>
      </c>
      <c r="AW232" s="13" t="s">
        <v>32</v>
      </c>
      <c r="AX232" s="13" t="s">
        <v>77</v>
      </c>
      <c r="AY232" s="240" t="s">
        <v>129</v>
      </c>
    </row>
    <row r="233" s="14" customFormat="1">
      <c r="A233" s="14"/>
      <c r="B233" s="241"/>
      <c r="C233" s="242"/>
      <c r="D233" s="231" t="s">
        <v>139</v>
      </c>
      <c r="E233" s="243" t="s">
        <v>1</v>
      </c>
      <c r="F233" s="244" t="s">
        <v>142</v>
      </c>
      <c r="G233" s="242"/>
      <c r="H233" s="245">
        <v>206.64000000000002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139</v>
      </c>
      <c r="AU233" s="251" t="s">
        <v>137</v>
      </c>
      <c r="AV233" s="14" t="s">
        <v>136</v>
      </c>
      <c r="AW233" s="14" t="s">
        <v>32</v>
      </c>
      <c r="AX233" s="14" t="s">
        <v>85</v>
      </c>
      <c r="AY233" s="251" t="s">
        <v>129</v>
      </c>
    </row>
    <row r="234" s="2" customFormat="1" ht="24.15" customHeight="1">
      <c r="A234" s="38"/>
      <c r="B234" s="39"/>
      <c r="C234" s="215" t="s">
        <v>458</v>
      </c>
      <c r="D234" s="215" t="s">
        <v>132</v>
      </c>
      <c r="E234" s="216" t="s">
        <v>459</v>
      </c>
      <c r="F234" s="217" t="s">
        <v>460</v>
      </c>
      <c r="G234" s="218" t="s">
        <v>164</v>
      </c>
      <c r="H234" s="219">
        <v>2.7879999999999998</v>
      </c>
      <c r="I234" s="220"/>
      <c r="J234" s="221">
        <f>ROUND(I234*H234,2)</f>
        <v>0</v>
      </c>
      <c r="K234" s="222"/>
      <c r="L234" s="44"/>
      <c r="M234" s="223" t="s">
        <v>1</v>
      </c>
      <c r="N234" s="224" t="s">
        <v>43</v>
      </c>
      <c r="O234" s="91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197</v>
      </c>
      <c r="AT234" s="227" t="s">
        <v>132</v>
      </c>
      <c r="AU234" s="227" t="s">
        <v>137</v>
      </c>
      <c r="AY234" s="17" t="s">
        <v>129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137</v>
      </c>
      <c r="BK234" s="228">
        <f>ROUND(I234*H234,2)</f>
        <v>0</v>
      </c>
      <c r="BL234" s="17" t="s">
        <v>197</v>
      </c>
      <c r="BM234" s="227" t="s">
        <v>461</v>
      </c>
    </row>
    <row r="235" s="2" customFormat="1" ht="24.15" customHeight="1">
      <c r="A235" s="38"/>
      <c r="B235" s="39"/>
      <c r="C235" s="215" t="s">
        <v>462</v>
      </c>
      <c r="D235" s="215" t="s">
        <v>132</v>
      </c>
      <c r="E235" s="216" t="s">
        <v>463</v>
      </c>
      <c r="F235" s="217" t="s">
        <v>464</v>
      </c>
      <c r="G235" s="218" t="s">
        <v>164</v>
      </c>
      <c r="H235" s="219">
        <v>2.7879999999999998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43</v>
      </c>
      <c r="O235" s="91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197</v>
      </c>
      <c r="AT235" s="227" t="s">
        <v>132</v>
      </c>
      <c r="AU235" s="227" t="s">
        <v>137</v>
      </c>
      <c r="AY235" s="17" t="s">
        <v>129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137</v>
      </c>
      <c r="BK235" s="228">
        <f>ROUND(I235*H235,2)</f>
        <v>0</v>
      </c>
      <c r="BL235" s="17" t="s">
        <v>197</v>
      </c>
      <c r="BM235" s="227" t="s">
        <v>465</v>
      </c>
    </row>
    <row r="236" s="12" customFormat="1" ht="22.8" customHeight="1">
      <c r="A236" s="12"/>
      <c r="B236" s="199"/>
      <c r="C236" s="200"/>
      <c r="D236" s="201" t="s">
        <v>76</v>
      </c>
      <c r="E236" s="213" t="s">
        <v>466</v>
      </c>
      <c r="F236" s="213" t="s">
        <v>467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SUM(P237:P244)</f>
        <v>0</v>
      </c>
      <c r="Q236" s="207"/>
      <c r="R236" s="208">
        <f>SUM(R237:R244)</f>
        <v>0.074999999999999997</v>
      </c>
      <c r="S236" s="207"/>
      <c r="T236" s="209">
        <f>SUM(T237:T244)</f>
        <v>0.044549999999999999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137</v>
      </c>
      <c r="AT236" s="211" t="s">
        <v>76</v>
      </c>
      <c r="AU236" s="211" t="s">
        <v>85</v>
      </c>
      <c r="AY236" s="210" t="s">
        <v>129</v>
      </c>
      <c r="BK236" s="212">
        <f>SUM(BK237:BK244)</f>
        <v>0</v>
      </c>
    </row>
    <row r="237" s="2" customFormat="1" ht="16.5" customHeight="1">
      <c r="A237" s="38"/>
      <c r="B237" s="39"/>
      <c r="C237" s="215" t="s">
        <v>468</v>
      </c>
      <c r="D237" s="215" t="s">
        <v>132</v>
      </c>
      <c r="E237" s="216" t="s">
        <v>469</v>
      </c>
      <c r="F237" s="217" t="s">
        <v>470</v>
      </c>
      <c r="G237" s="218" t="s">
        <v>135</v>
      </c>
      <c r="H237" s="219">
        <v>7.5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43</v>
      </c>
      <c r="O237" s="91"/>
      <c r="P237" s="225">
        <f>O237*H237</f>
        <v>0</v>
      </c>
      <c r="Q237" s="225">
        <v>0</v>
      </c>
      <c r="R237" s="225">
        <f>Q237*H237</f>
        <v>0</v>
      </c>
      <c r="S237" s="225">
        <v>0.00594</v>
      </c>
      <c r="T237" s="226">
        <f>S237*H237</f>
        <v>0.044549999999999999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197</v>
      </c>
      <c r="AT237" s="227" t="s">
        <v>132</v>
      </c>
      <c r="AU237" s="227" t="s">
        <v>137</v>
      </c>
      <c r="AY237" s="17" t="s">
        <v>129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137</v>
      </c>
      <c r="BK237" s="228">
        <f>ROUND(I237*H237,2)</f>
        <v>0</v>
      </c>
      <c r="BL237" s="17" t="s">
        <v>197</v>
      </c>
      <c r="BM237" s="227" t="s">
        <v>471</v>
      </c>
    </row>
    <row r="238" s="2" customFormat="1" ht="16.5" customHeight="1">
      <c r="A238" s="38"/>
      <c r="B238" s="39"/>
      <c r="C238" s="215" t="s">
        <v>472</v>
      </c>
      <c r="D238" s="215" t="s">
        <v>132</v>
      </c>
      <c r="E238" s="216" t="s">
        <v>473</v>
      </c>
      <c r="F238" s="217" t="s">
        <v>474</v>
      </c>
      <c r="G238" s="218" t="s">
        <v>135</v>
      </c>
      <c r="H238" s="219">
        <v>7.5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43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197</v>
      </c>
      <c r="AT238" s="227" t="s">
        <v>132</v>
      </c>
      <c r="AU238" s="227" t="s">
        <v>137</v>
      </c>
      <c r="AY238" s="17" t="s">
        <v>129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137</v>
      </c>
      <c r="BK238" s="228">
        <f>ROUND(I238*H238,2)</f>
        <v>0</v>
      </c>
      <c r="BL238" s="17" t="s">
        <v>197</v>
      </c>
      <c r="BM238" s="227" t="s">
        <v>475</v>
      </c>
    </row>
    <row r="239" s="13" customFormat="1">
      <c r="A239" s="13"/>
      <c r="B239" s="229"/>
      <c r="C239" s="230"/>
      <c r="D239" s="231" t="s">
        <v>139</v>
      </c>
      <c r="E239" s="232" t="s">
        <v>1</v>
      </c>
      <c r="F239" s="233" t="s">
        <v>476</v>
      </c>
      <c r="G239" s="230"/>
      <c r="H239" s="234">
        <v>7.5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139</v>
      </c>
      <c r="AU239" s="240" t="s">
        <v>137</v>
      </c>
      <c r="AV239" s="13" t="s">
        <v>137</v>
      </c>
      <c r="AW239" s="13" t="s">
        <v>32</v>
      </c>
      <c r="AX239" s="13" t="s">
        <v>85</v>
      </c>
      <c r="AY239" s="240" t="s">
        <v>129</v>
      </c>
    </row>
    <row r="240" s="2" customFormat="1" ht="16.5" customHeight="1">
      <c r="A240" s="38"/>
      <c r="B240" s="39"/>
      <c r="C240" s="262" t="s">
        <v>477</v>
      </c>
      <c r="D240" s="262" t="s">
        <v>204</v>
      </c>
      <c r="E240" s="263" t="s">
        <v>478</v>
      </c>
      <c r="F240" s="264" t="s">
        <v>479</v>
      </c>
      <c r="G240" s="265" t="s">
        <v>135</v>
      </c>
      <c r="H240" s="266">
        <v>7.5</v>
      </c>
      <c r="I240" s="267"/>
      <c r="J240" s="268">
        <f>ROUND(I240*H240,2)</f>
        <v>0</v>
      </c>
      <c r="K240" s="269"/>
      <c r="L240" s="270"/>
      <c r="M240" s="271" t="s">
        <v>1</v>
      </c>
      <c r="N240" s="272" t="s">
        <v>43</v>
      </c>
      <c r="O240" s="91"/>
      <c r="P240" s="225">
        <f>O240*H240</f>
        <v>0</v>
      </c>
      <c r="Q240" s="225">
        <v>0.01</v>
      </c>
      <c r="R240" s="225">
        <f>Q240*H240</f>
        <v>0.074999999999999997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207</v>
      </c>
      <c r="AT240" s="227" t="s">
        <v>204</v>
      </c>
      <c r="AU240" s="227" t="s">
        <v>137</v>
      </c>
      <c r="AY240" s="17" t="s">
        <v>129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137</v>
      </c>
      <c r="BK240" s="228">
        <f>ROUND(I240*H240,2)</f>
        <v>0</v>
      </c>
      <c r="BL240" s="17" t="s">
        <v>197</v>
      </c>
      <c r="BM240" s="227" t="s">
        <v>480</v>
      </c>
    </row>
    <row r="241" s="2" customFormat="1" ht="24.15" customHeight="1">
      <c r="A241" s="38"/>
      <c r="B241" s="39"/>
      <c r="C241" s="215" t="s">
        <v>481</v>
      </c>
      <c r="D241" s="215" t="s">
        <v>132</v>
      </c>
      <c r="E241" s="216" t="s">
        <v>482</v>
      </c>
      <c r="F241" s="217" t="s">
        <v>483</v>
      </c>
      <c r="G241" s="218" t="s">
        <v>151</v>
      </c>
      <c r="H241" s="219">
        <v>6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43</v>
      </c>
      <c r="O241" s="91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197</v>
      </c>
      <c r="AT241" s="227" t="s">
        <v>132</v>
      </c>
      <c r="AU241" s="227" t="s">
        <v>137</v>
      </c>
      <c r="AY241" s="17" t="s">
        <v>129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137</v>
      </c>
      <c r="BK241" s="228">
        <f>ROUND(I241*H241,2)</f>
        <v>0</v>
      </c>
      <c r="BL241" s="17" t="s">
        <v>197</v>
      </c>
      <c r="BM241" s="227" t="s">
        <v>484</v>
      </c>
    </row>
    <row r="242" s="2" customFormat="1" ht="21.75" customHeight="1">
      <c r="A242" s="38"/>
      <c r="B242" s="39"/>
      <c r="C242" s="215" t="s">
        <v>485</v>
      </c>
      <c r="D242" s="215" t="s">
        <v>132</v>
      </c>
      <c r="E242" s="216" t="s">
        <v>486</v>
      </c>
      <c r="F242" s="217" t="s">
        <v>487</v>
      </c>
      <c r="G242" s="218" t="s">
        <v>151</v>
      </c>
      <c r="H242" s="219">
        <v>6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43</v>
      </c>
      <c r="O242" s="91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197</v>
      </c>
      <c r="AT242" s="227" t="s">
        <v>132</v>
      </c>
      <c r="AU242" s="227" t="s">
        <v>137</v>
      </c>
      <c r="AY242" s="17" t="s">
        <v>129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137</v>
      </c>
      <c r="BK242" s="228">
        <f>ROUND(I242*H242,2)</f>
        <v>0</v>
      </c>
      <c r="BL242" s="17" t="s">
        <v>197</v>
      </c>
      <c r="BM242" s="227" t="s">
        <v>488</v>
      </c>
    </row>
    <row r="243" s="2" customFormat="1" ht="24.15" customHeight="1">
      <c r="A243" s="38"/>
      <c r="B243" s="39"/>
      <c r="C243" s="215" t="s">
        <v>489</v>
      </c>
      <c r="D243" s="215" t="s">
        <v>132</v>
      </c>
      <c r="E243" s="216" t="s">
        <v>490</v>
      </c>
      <c r="F243" s="217" t="s">
        <v>491</v>
      </c>
      <c r="G243" s="218" t="s">
        <v>164</v>
      </c>
      <c r="H243" s="219">
        <v>0.074999999999999997</v>
      </c>
      <c r="I243" s="220"/>
      <c r="J243" s="221">
        <f>ROUND(I243*H243,2)</f>
        <v>0</v>
      </c>
      <c r="K243" s="222"/>
      <c r="L243" s="44"/>
      <c r="M243" s="223" t="s">
        <v>1</v>
      </c>
      <c r="N243" s="224" t="s">
        <v>43</v>
      </c>
      <c r="O243" s="91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197</v>
      </c>
      <c r="AT243" s="227" t="s">
        <v>132</v>
      </c>
      <c r="AU243" s="227" t="s">
        <v>137</v>
      </c>
      <c r="AY243" s="17" t="s">
        <v>129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137</v>
      </c>
      <c r="BK243" s="228">
        <f>ROUND(I243*H243,2)</f>
        <v>0</v>
      </c>
      <c r="BL243" s="17" t="s">
        <v>197</v>
      </c>
      <c r="BM243" s="227" t="s">
        <v>492</v>
      </c>
    </row>
    <row r="244" s="2" customFormat="1" ht="24.15" customHeight="1">
      <c r="A244" s="38"/>
      <c r="B244" s="39"/>
      <c r="C244" s="215" t="s">
        <v>493</v>
      </c>
      <c r="D244" s="215" t="s">
        <v>132</v>
      </c>
      <c r="E244" s="216" t="s">
        <v>494</v>
      </c>
      <c r="F244" s="217" t="s">
        <v>495</v>
      </c>
      <c r="G244" s="218" t="s">
        <v>164</v>
      </c>
      <c r="H244" s="219">
        <v>0.074999999999999997</v>
      </c>
      <c r="I244" s="220"/>
      <c r="J244" s="221">
        <f>ROUND(I244*H244,2)</f>
        <v>0</v>
      </c>
      <c r="K244" s="222"/>
      <c r="L244" s="44"/>
      <c r="M244" s="223" t="s">
        <v>1</v>
      </c>
      <c r="N244" s="224" t="s">
        <v>43</v>
      </c>
      <c r="O244" s="91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197</v>
      </c>
      <c r="AT244" s="227" t="s">
        <v>132</v>
      </c>
      <c r="AU244" s="227" t="s">
        <v>137</v>
      </c>
      <c r="AY244" s="17" t="s">
        <v>129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137</v>
      </c>
      <c r="BK244" s="228">
        <f>ROUND(I244*H244,2)</f>
        <v>0</v>
      </c>
      <c r="BL244" s="17" t="s">
        <v>197</v>
      </c>
      <c r="BM244" s="227" t="s">
        <v>496</v>
      </c>
    </row>
    <row r="245" s="12" customFormat="1" ht="22.8" customHeight="1">
      <c r="A245" s="12"/>
      <c r="B245" s="199"/>
      <c r="C245" s="200"/>
      <c r="D245" s="201" t="s">
        <v>76</v>
      </c>
      <c r="E245" s="213" t="s">
        <v>497</v>
      </c>
      <c r="F245" s="213" t="s">
        <v>498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SUM(P246:P249)</f>
        <v>0</v>
      </c>
      <c r="Q245" s="207"/>
      <c r="R245" s="208">
        <f>SUM(R246:R249)</f>
        <v>0</v>
      </c>
      <c r="S245" s="207"/>
      <c r="T245" s="209">
        <f>SUM(T246:T249)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137</v>
      </c>
      <c r="AT245" s="211" t="s">
        <v>76</v>
      </c>
      <c r="AU245" s="211" t="s">
        <v>85</v>
      </c>
      <c r="AY245" s="210" t="s">
        <v>129</v>
      </c>
      <c r="BK245" s="212">
        <f>SUM(BK246:BK249)</f>
        <v>0</v>
      </c>
    </row>
    <row r="246" s="2" customFormat="1" ht="24.15" customHeight="1">
      <c r="A246" s="38"/>
      <c r="B246" s="39"/>
      <c r="C246" s="215" t="s">
        <v>499</v>
      </c>
      <c r="D246" s="215" t="s">
        <v>132</v>
      </c>
      <c r="E246" s="216" t="s">
        <v>500</v>
      </c>
      <c r="F246" s="217" t="s">
        <v>501</v>
      </c>
      <c r="G246" s="218" t="s">
        <v>151</v>
      </c>
      <c r="H246" s="219">
        <v>120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43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197</v>
      </c>
      <c r="AT246" s="227" t="s">
        <v>132</v>
      </c>
      <c r="AU246" s="227" t="s">
        <v>137</v>
      </c>
      <c r="AY246" s="17" t="s">
        <v>129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137</v>
      </c>
      <c r="BK246" s="228">
        <f>ROUND(I246*H246,2)</f>
        <v>0</v>
      </c>
      <c r="BL246" s="17" t="s">
        <v>197</v>
      </c>
      <c r="BM246" s="227" t="s">
        <v>502</v>
      </c>
    </row>
    <row r="247" s="2" customFormat="1" ht="24.15" customHeight="1">
      <c r="A247" s="38"/>
      <c r="B247" s="39"/>
      <c r="C247" s="215" t="s">
        <v>503</v>
      </c>
      <c r="D247" s="215" t="s">
        <v>132</v>
      </c>
      <c r="E247" s="216" t="s">
        <v>504</v>
      </c>
      <c r="F247" s="217" t="s">
        <v>505</v>
      </c>
      <c r="G247" s="218" t="s">
        <v>151</v>
      </c>
      <c r="H247" s="219">
        <v>120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43</v>
      </c>
      <c r="O247" s="91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197</v>
      </c>
      <c r="AT247" s="227" t="s">
        <v>132</v>
      </c>
      <c r="AU247" s="227" t="s">
        <v>137</v>
      </c>
      <c r="AY247" s="17" t="s">
        <v>129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137</v>
      </c>
      <c r="BK247" s="228">
        <f>ROUND(I247*H247,2)</f>
        <v>0</v>
      </c>
      <c r="BL247" s="17" t="s">
        <v>197</v>
      </c>
      <c r="BM247" s="227" t="s">
        <v>506</v>
      </c>
    </row>
    <row r="248" s="2" customFormat="1" ht="24.15" customHeight="1">
      <c r="A248" s="38"/>
      <c r="B248" s="39"/>
      <c r="C248" s="215" t="s">
        <v>507</v>
      </c>
      <c r="D248" s="215" t="s">
        <v>132</v>
      </c>
      <c r="E248" s="216" t="s">
        <v>508</v>
      </c>
      <c r="F248" s="217" t="s">
        <v>509</v>
      </c>
      <c r="G248" s="218" t="s">
        <v>151</v>
      </c>
      <c r="H248" s="219">
        <v>30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43</v>
      </c>
      <c r="O248" s="91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197</v>
      </c>
      <c r="AT248" s="227" t="s">
        <v>132</v>
      </c>
      <c r="AU248" s="227" t="s">
        <v>137</v>
      </c>
      <c r="AY248" s="17" t="s">
        <v>129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137</v>
      </c>
      <c r="BK248" s="228">
        <f>ROUND(I248*H248,2)</f>
        <v>0</v>
      </c>
      <c r="BL248" s="17" t="s">
        <v>197</v>
      </c>
      <c r="BM248" s="227" t="s">
        <v>510</v>
      </c>
    </row>
    <row r="249" s="2" customFormat="1" ht="24.15" customHeight="1">
      <c r="A249" s="38"/>
      <c r="B249" s="39"/>
      <c r="C249" s="215" t="s">
        <v>511</v>
      </c>
      <c r="D249" s="215" t="s">
        <v>132</v>
      </c>
      <c r="E249" s="216" t="s">
        <v>512</v>
      </c>
      <c r="F249" s="217" t="s">
        <v>513</v>
      </c>
      <c r="G249" s="218" t="s">
        <v>151</v>
      </c>
      <c r="H249" s="219">
        <v>30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43</v>
      </c>
      <c r="O249" s="91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197</v>
      </c>
      <c r="AT249" s="227" t="s">
        <v>132</v>
      </c>
      <c r="AU249" s="227" t="s">
        <v>137</v>
      </c>
      <c r="AY249" s="17" t="s">
        <v>129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137</v>
      </c>
      <c r="BK249" s="228">
        <f>ROUND(I249*H249,2)</f>
        <v>0</v>
      </c>
      <c r="BL249" s="17" t="s">
        <v>197</v>
      </c>
      <c r="BM249" s="227" t="s">
        <v>514</v>
      </c>
    </row>
    <row r="250" s="12" customFormat="1" ht="22.8" customHeight="1">
      <c r="A250" s="12"/>
      <c r="B250" s="199"/>
      <c r="C250" s="200"/>
      <c r="D250" s="201" t="s">
        <v>76</v>
      </c>
      <c r="E250" s="213" t="s">
        <v>515</v>
      </c>
      <c r="F250" s="213" t="s">
        <v>516</v>
      </c>
      <c r="G250" s="200"/>
      <c r="H250" s="200"/>
      <c r="I250" s="203"/>
      <c r="J250" s="214">
        <f>BK250</f>
        <v>0</v>
      </c>
      <c r="K250" s="200"/>
      <c r="L250" s="205"/>
      <c r="M250" s="206"/>
      <c r="N250" s="207"/>
      <c r="O250" s="207"/>
      <c r="P250" s="208">
        <f>SUM(P251:P254)</f>
        <v>0</v>
      </c>
      <c r="Q250" s="207"/>
      <c r="R250" s="208">
        <f>SUM(R251:R254)</f>
        <v>0</v>
      </c>
      <c r="S250" s="207"/>
      <c r="T250" s="209">
        <f>SUM(T251:T254)</f>
        <v>3.7799999999999998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0" t="s">
        <v>137</v>
      </c>
      <c r="AT250" s="211" t="s">
        <v>76</v>
      </c>
      <c r="AU250" s="211" t="s">
        <v>85</v>
      </c>
      <c r="AY250" s="210" t="s">
        <v>129</v>
      </c>
      <c r="BK250" s="212">
        <f>SUM(BK251:BK254)</f>
        <v>0</v>
      </c>
    </row>
    <row r="251" s="2" customFormat="1" ht="16.5" customHeight="1">
      <c r="A251" s="38"/>
      <c r="B251" s="39"/>
      <c r="C251" s="215" t="s">
        <v>517</v>
      </c>
      <c r="D251" s="215" t="s">
        <v>132</v>
      </c>
      <c r="E251" s="216" t="s">
        <v>518</v>
      </c>
      <c r="F251" s="217" t="s">
        <v>519</v>
      </c>
      <c r="G251" s="218" t="s">
        <v>135</v>
      </c>
      <c r="H251" s="219">
        <v>210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43</v>
      </c>
      <c r="O251" s="91"/>
      <c r="P251" s="225">
        <f>O251*H251</f>
        <v>0</v>
      </c>
      <c r="Q251" s="225">
        <v>0</v>
      </c>
      <c r="R251" s="225">
        <f>Q251*H251</f>
        <v>0</v>
      </c>
      <c r="S251" s="225">
        <v>0.017999999999999999</v>
      </c>
      <c r="T251" s="226">
        <f>S251*H251</f>
        <v>3.7799999999999998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197</v>
      </c>
      <c r="AT251" s="227" t="s">
        <v>132</v>
      </c>
      <c r="AU251" s="227" t="s">
        <v>137</v>
      </c>
      <c r="AY251" s="17" t="s">
        <v>129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137</v>
      </c>
      <c r="BK251" s="228">
        <f>ROUND(I251*H251,2)</f>
        <v>0</v>
      </c>
      <c r="BL251" s="17" t="s">
        <v>197</v>
      </c>
      <c r="BM251" s="227" t="s">
        <v>520</v>
      </c>
    </row>
    <row r="252" s="13" customFormat="1">
      <c r="A252" s="13"/>
      <c r="B252" s="229"/>
      <c r="C252" s="230"/>
      <c r="D252" s="231" t="s">
        <v>139</v>
      </c>
      <c r="E252" s="232" t="s">
        <v>1</v>
      </c>
      <c r="F252" s="233" t="s">
        <v>521</v>
      </c>
      <c r="G252" s="230"/>
      <c r="H252" s="234">
        <v>196.56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139</v>
      </c>
      <c r="AU252" s="240" t="s">
        <v>137</v>
      </c>
      <c r="AV252" s="13" t="s">
        <v>137</v>
      </c>
      <c r="AW252" s="13" t="s">
        <v>32</v>
      </c>
      <c r="AX252" s="13" t="s">
        <v>77</v>
      </c>
      <c r="AY252" s="240" t="s">
        <v>129</v>
      </c>
    </row>
    <row r="253" s="13" customFormat="1">
      <c r="A253" s="13"/>
      <c r="B253" s="229"/>
      <c r="C253" s="230"/>
      <c r="D253" s="231" t="s">
        <v>139</v>
      </c>
      <c r="E253" s="232" t="s">
        <v>1</v>
      </c>
      <c r="F253" s="233" t="s">
        <v>522</v>
      </c>
      <c r="G253" s="230"/>
      <c r="H253" s="234">
        <v>13.44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139</v>
      </c>
      <c r="AU253" s="240" t="s">
        <v>137</v>
      </c>
      <c r="AV253" s="13" t="s">
        <v>137</v>
      </c>
      <c r="AW253" s="13" t="s">
        <v>32</v>
      </c>
      <c r="AX253" s="13" t="s">
        <v>77</v>
      </c>
      <c r="AY253" s="240" t="s">
        <v>129</v>
      </c>
    </row>
    <row r="254" s="14" customFormat="1">
      <c r="A254" s="14"/>
      <c r="B254" s="241"/>
      <c r="C254" s="242"/>
      <c r="D254" s="231" t="s">
        <v>139</v>
      </c>
      <c r="E254" s="243" t="s">
        <v>1</v>
      </c>
      <c r="F254" s="244" t="s">
        <v>142</v>
      </c>
      <c r="G254" s="242"/>
      <c r="H254" s="245">
        <v>210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139</v>
      </c>
      <c r="AU254" s="251" t="s">
        <v>137</v>
      </c>
      <c r="AV254" s="14" t="s">
        <v>136</v>
      </c>
      <c r="AW254" s="14" t="s">
        <v>32</v>
      </c>
      <c r="AX254" s="14" t="s">
        <v>85</v>
      </c>
      <c r="AY254" s="251" t="s">
        <v>129</v>
      </c>
    </row>
    <row r="255" s="12" customFormat="1" ht="22.8" customHeight="1">
      <c r="A255" s="12"/>
      <c r="B255" s="199"/>
      <c r="C255" s="200"/>
      <c r="D255" s="201" t="s">
        <v>76</v>
      </c>
      <c r="E255" s="213" t="s">
        <v>523</v>
      </c>
      <c r="F255" s="213" t="s">
        <v>524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SUM(P256:P282)</f>
        <v>0</v>
      </c>
      <c r="Q255" s="207"/>
      <c r="R255" s="208">
        <f>SUM(R256:R282)</f>
        <v>3.3846464000000003</v>
      </c>
      <c r="S255" s="207"/>
      <c r="T255" s="209">
        <f>SUM(T256:T282)</f>
        <v>3.9468480000000001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0" t="s">
        <v>137</v>
      </c>
      <c r="AT255" s="211" t="s">
        <v>76</v>
      </c>
      <c r="AU255" s="211" t="s">
        <v>85</v>
      </c>
      <c r="AY255" s="210" t="s">
        <v>129</v>
      </c>
      <c r="BK255" s="212">
        <f>SUM(BK256:BK282)</f>
        <v>0</v>
      </c>
    </row>
    <row r="256" s="2" customFormat="1" ht="16.5" customHeight="1">
      <c r="A256" s="38"/>
      <c r="B256" s="39"/>
      <c r="C256" s="215" t="s">
        <v>525</v>
      </c>
      <c r="D256" s="215" t="s">
        <v>132</v>
      </c>
      <c r="E256" s="216" t="s">
        <v>526</v>
      </c>
      <c r="F256" s="217" t="s">
        <v>527</v>
      </c>
      <c r="G256" s="218" t="s">
        <v>135</v>
      </c>
      <c r="H256" s="219">
        <v>144.84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43</v>
      </c>
      <c r="O256" s="91"/>
      <c r="P256" s="225">
        <f>O256*H256</f>
        <v>0</v>
      </c>
      <c r="Q256" s="225">
        <v>0.00029999999999999997</v>
      </c>
      <c r="R256" s="225">
        <f>Q256*H256</f>
        <v>0.043451999999999998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197</v>
      </c>
      <c r="AT256" s="227" t="s">
        <v>132</v>
      </c>
      <c r="AU256" s="227" t="s">
        <v>137</v>
      </c>
      <c r="AY256" s="17" t="s">
        <v>129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137</v>
      </c>
      <c r="BK256" s="228">
        <f>ROUND(I256*H256,2)</f>
        <v>0</v>
      </c>
      <c r="BL256" s="17" t="s">
        <v>197</v>
      </c>
      <c r="BM256" s="227" t="s">
        <v>528</v>
      </c>
    </row>
    <row r="257" s="2" customFormat="1" ht="16.5" customHeight="1">
      <c r="A257" s="38"/>
      <c r="B257" s="39"/>
      <c r="C257" s="215" t="s">
        <v>529</v>
      </c>
      <c r="D257" s="215" t="s">
        <v>132</v>
      </c>
      <c r="E257" s="216" t="s">
        <v>530</v>
      </c>
      <c r="F257" s="217" t="s">
        <v>531</v>
      </c>
      <c r="G257" s="218" t="s">
        <v>135</v>
      </c>
      <c r="H257" s="219">
        <v>114.51000000000001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43</v>
      </c>
      <c r="O257" s="91"/>
      <c r="P257" s="225">
        <f>O257*H257</f>
        <v>0</v>
      </c>
      <c r="Q257" s="225">
        <v>0.0044999999999999997</v>
      </c>
      <c r="R257" s="225">
        <f>Q257*H257</f>
        <v>0.51529499999999995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197</v>
      </c>
      <c r="AT257" s="227" t="s">
        <v>132</v>
      </c>
      <c r="AU257" s="227" t="s">
        <v>137</v>
      </c>
      <c r="AY257" s="17" t="s">
        <v>129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137</v>
      </c>
      <c r="BK257" s="228">
        <f>ROUND(I257*H257,2)</f>
        <v>0</v>
      </c>
      <c r="BL257" s="17" t="s">
        <v>197</v>
      </c>
      <c r="BM257" s="227" t="s">
        <v>532</v>
      </c>
    </row>
    <row r="258" s="13" customFormat="1">
      <c r="A258" s="13"/>
      <c r="B258" s="229"/>
      <c r="C258" s="230"/>
      <c r="D258" s="231" t="s">
        <v>139</v>
      </c>
      <c r="E258" s="232" t="s">
        <v>1</v>
      </c>
      <c r="F258" s="233" t="s">
        <v>533</v>
      </c>
      <c r="G258" s="230"/>
      <c r="H258" s="234">
        <v>43.990000000000002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139</v>
      </c>
      <c r="AU258" s="240" t="s">
        <v>137</v>
      </c>
      <c r="AV258" s="13" t="s">
        <v>137</v>
      </c>
      <c r="AW258" s="13" t="s">
        <v>32</v>
      </c>
      <c r="AX258" s="13" t="s">
        <v>77</v>
      </c>
      <c r="AY258" s="240" t="s">
        <v>129</v>
      </c>
    </row>
    <row r="259" s="13" customFormat="1">
      <c r="A259" s="13"/>
      <c r="B259" s="229"/>
      <c r="C259" s="230"/>
      <c r="D259" s="231" t="s">
        <v>139</v>
      </c>
      <c r="E259" s="232" t="s">
        <v>1</v>
      </c>
      <c r="F259" s="233" t="s">
        <v>534</v>
      </c>
      <c r="G259" s="230"/>
      <c r="H259" s="234">
        <v>45.880000000000003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139</v>
      </c>
      <c r="AU259" s="240" t="s">
        <v>137</v>
      </c>
      <c r="AV259" s="13" t="s">
        <v>137</v>
      </c>
      <c r="AW259" s="13" t="s">
        <v>32</v>
      </c>
      <c r="AX259" s="13" t="s">
        <v>77</v>
      </c>
      <c r="AY259" s="240" t="s">
        <v>129</v>
      </c>
    </row>
    <row r="260" s="13" customFormat="1">
      <c r="A260" s="13"/>
      <c r="B260" s="229"/>
      <c r="C260" s="230"/>
      <c r="D260" s="231" t="s">
        <v>139</v>
      </c>
      <c r="E260" s="232" t="s">
        <v>1</v>
      </c>
      <c r="F260" s="233" t="s">
        <v>535</v>
      </c>
      <c r="G260" s="230"/>
      <c r="H260" s="234">
        <v>21.280000000000001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139</v>
      </c>
      <c r="AU260" s="240" t="s">
        <v>137</v>
      </c>
      <c r="AV260" s="13" t="s">
        <v>137</v>
      </c>
      <c r="AW260" s="13" t="s">
        <v>32</v>
      </c>
      <c r="AX260" s="13" t="s">
        <v>77</v>
      </c>
      <c r="AY260" s="240" t="s">
        <v>129</v>
      </c>
    </row>
    <row r="261" s="13" customFormat="1">
      <c r="A261" s="13"/>
      <c r="B261" s="229"/>
      <c r="C261" s="230"/>
      <c r="D261" s="231" t="s">
        <v>139</v>
      </c>
      <c r="E261" s="232" t="s">
        <v>1</v>
      </c>
      <c r="F261" s="233" t="s">
        <v>536</v>
      </c>
      <c r="G261" s="230"/>
      <c r="H261" s="234">
        <v>3.3599999999999999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139</v>
      </c>
      <c r="AU261" s="240" t="s">
        <v>137</v>
      </c>
      <c r="AV261" s="13" t="s">
        <v>137</v>
      </c>
      <c r="AW261" s="13" t="s">
        <v>32</v>
      </c>
      <c r="AX261" s="13" t="s">
        <v>77</v>
      </c>
      <c r="AY261" s="240" t="s">
        <v>129</v>
      </c>
    </row>
    <row r="262" s="14" customFormat="1">
      <c r="A262" s="14"/>
      <c r="B262" s="241"/>
      <c r="C262" s="242"/>
      <c r="D262" s="231" t="s">
        <v>139</v>
      </c>
      <c r="E262" s="243" t="s">
        <v>1</v>
      </c>
      <c r="F262" s="244" t="s">
        <v>142</v>
      </c>
      <c r="G262" s="242"/>
      <c r="H262" s="245">
        <v>114.51000000000001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1" t="s">
        <v>139</v>
      </c>
      <c r="AU262" s="251" t="s">
        <v>137</v>
      </c>
      <c r="AV262" s="14" t="s">
        <v>136</v>
      </c>
      <c r="AW262" s="14" t="s">
        <v>32</v>
      </c>
      <c r="AX262" s="14" t="s">
        <v>85</v>
      </c>
      <c r="AY262" s="251" t="s">
        <v>129</v>
      </c>
    </row>
    <row r="263" s="2" customFormat="1" ht="24.15" customHeight="1">
      <c r="A263" s="38"/>
      <c r="B263" s="39"/>
      <c r="C263" s="215" t="s">
        <v>537</v>
      </c>
      <c r="D263" s="215" t="s">
        <v>132</v>
      </c>
      <c r="E263" s="216" t="s">
        <v>538</v>
      </c>
      <c r="F263" s="217" t="s">
        <v>539</v>
      </c>
      <c r="G263" s="218" t="s">
        <v>135</v>
      </c>
      <c r="H263" s="219">
        <v>144.84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43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0.027199999999999998</v>
      </c>
      <c r="T263" s="226">
        <f>S263*H263</f>
        <v>3.939648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197</v>
      </c>
      <c r="AT263" s="227" t="s">
        <v>132</v>
      </c>
      <c r="AU263" s="227" t="s">
        <v>137</v>
      </c>
      <c r="AY263" s="17" t="s">
        <v>129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137</v>
      </c>
      <c r="BK263" s="228">
        <f>ROUND(I263*H263,2)</f>
        <v>0</v>
      </c>
      <c r="BL263" s="17" t="s">
        <v>197</v>
      </c>
      <c r="BM263" s="227" t="s">
        <v>540</v>
      </c>
    </row>
    <row r="264" s="13" customFormat="1">
      <c r="A264" s="13"/>
      <c r="B264" s="229"/>
      <c r="C264" s="230"/>
      <c r="D264" s="231" t="s">
        <v>139</v>
      </c>
      <c r="E264" s="232" t="s">
        <v>1</v>
      </c>
      <c r="F264" s="233" t="s">
        <v>533</v>
      </c>
      <c r="G264" s="230"/>
      <c r="H264" s="234">
        <v>43.990000000000002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139</v>
      </c>
      <c r="AU264" s="240" t="s">
        <v>137</v>
      </c>
      <c r="AV264" s="13" t="s">
        <v>137</v>
      </c>
      <c r="AW264" s="13" t="s">
        <v>32</v>
      </c>
      <c r="AX264" s="13" t="s">
        <v>77</v>
      </c>
      <c r="AY264" s="240" t="s">
        <v>129</v>
      </c>
    </row>
    <row r="265" s="13" customFormat="1">
      <c r="A265" s="13"/>
      <c r="B265" s="229"/>
      <c r="C265" s="230"/>
      <c r="D265" s="231" t="s">
        <v>139</v>
      </c>
      <c r="E265" s="232" t="s">
        <v>1</v>
      </c>
      <c r="F265" s="233" t="s">
        <v>534</v>
      </c>
      <c r="G265" s="230"/>
      <c r="H265" s="234">
        <v>45.880000000000003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139</v>
      </c>
      <c r="AU265" s="240" t="s">
        <v>137</v>
      </c>
      <c r="AV265" s="13" t="s">
        <v>137</v>
      </c>
      <c r="AW265" s="13" t="s">
        <v>32</v>
      </c>
      <c r="AX265" s="13" t="s">
        <v>77</v>
      </c>
      <c r="AY265" s="240" t="s">
        <v>129</v>
      </c>
    </row>
    <row r="266" s="13" customFormat="1">
      <c r="A266" s="13"/>
      <c r="B266" s="229"/>
      <c r="C266" s="230"/>
      <c r="D266" s="231" t="s">
        <v>139</v>
      </c>
      <c r="E266" s="232" t="s">
        <v>1</v>
      </c>
      <c r="F266" s="233" t="s">
        <v>535</v>
      </c>
      <c r="G266" s="230"/>
      <c r="H266" s="234">
        <v>21.280000000000001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139</v>
      </c>
      <c r="AU266" s="240" t="s">
        <v>137</v>
      </c>
      <c r="AV266" s="13" t="s">
        <v>137</v>
      </c>
      <c r="AW266" s="13" t="s">
        <v>32</v>
      </c>
      <c r="AX266" s="13" t="s">
        <v>77</v>
      </c>
      <c r="AY266" s="240" t="s">
        <v>129</v>
      </c>
    </row>
    <row r="267" s="13" customFormat="1">
      <c r="A267" s="13"/>
      <c r="B267" s="229"/>
      <c r="C267" s="230"/>
      <c r="D267" s="231" t="s">
        <v>139</v>
      </c>
      <c r="E267" s="232" t="s">
        <v>1</v>
      </c>
      <c r="F267" s="233" t="s">
        <v>536</v>
      </c>
      <c r="G267" s="230"/>
      <c r="H267" s="234">
        <v>3.3599999999999999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139</v>
      </c>
      <c r="AU267" s="240" t="s">
        <v>137</v>
      </c>
      <c r="AV267" s="13" t="s">
        <v>137</v>
      </c>
      <c r="AW267" s="13" t="s">
        <v>32</v>
      </c>
      <c r="AX267" s="13" t="s">
        <v>77</v>
      </c>
      <c r="AY267" s="240" t="s">
        <v>129</v>
      </c>
    </row>
    <row r="268" s="15" customFormat="1">
      <c r="A268" s="15"/>
      <c r="B268" s="252"/>
      <c r="C268" s="253"/>
      <c r="D268" s="231" t="s">
        <v>139</v>
      </c>
      <c r="E268" s="254" t="s">
        <v>1</v>
      </c>
      <c r="F268" s="255" t="s">
        <v>541</v>
      </c>
      <c r="G268" s="253"/>
      <c r="H268" s="254" t="s">
        <v>1</v>
      </c>
      <c r="I268" s="256"/>
      <c r="J268" s="253"/>
      <c r="K268" s="253"/>
      <c r="L268" s="257"/>
      <c r="M268" s="258"/>
      <c r="N268" s="259"/>
      <c r="O268" s="259"/>
      <c r="P268" s="259"/>
      <c r="Q268" s="259"/>
      <c r="R268" s="259"/>
      <c r="S268" s="259"/>
      <c r="T268" s="26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1" t="s">
        <v>139</v>
      </c>
      <c r="AU268" s="261" t="s">
        <v>137</v>
      </c>
      <c r="AV268" s="15" t="s">
        <v>85</v>
      </c>
      <c r="AW268" s="15" t="s">
        <v>32</v>
      </c>
      <c r="AX268" s="15" t="s">
        <v>77</v>
      </c>
      <c r="AY268" s="261" t="s">
        <v>129</v>
      </c>
    </row>
    <row r="269" s="13" customFormat="1">
      <c r="A269" s="13"/>
      <c r="B269" s="229"/>
      <c r="C269" s="230"/>
      <c r="D269" s="231" t="s">
        <v>139</v>
      </c>
      <c r="E269" s="232" t="s">
        <v>1</v>
      </c>
      <c r="F269" s="233" t="s">
        <v>542</v>
      </c>
      <c r="G269" s="230"/>
      <c r="H269" s="234">
        <v>23.850000000000001</v>
      </c>
      <c r="I269" s="235"/>
      <c r="J269" s="230"/>
      <c r="K269" s="230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139</v>
      </c>
      <c r="AU269" s="240" t="s">
        <v>137</v>
      </c>
      <c r="AV269" s="13" t="s">
        <v>137</v>
      </c>
      <c r="AW269" s="13" t="s">
        <v>32</v>
      </c>
      <c r="AX269" s="13" t="s">
        <v>77</v>
      </c>
      <c r="AY269" s="240" t="s">
        <v>129</v>
      </c>
    </row>
    <row r="270" s="13" customFormat="1">
      <c r="A270" s="13"/>
      <c r="B270" s="229"/>
      <c r="C270" s="230"/>
      <c r="D270" s="231" t="s">
        <v>139</v>
      </c>
      <c r="E270" s="232" t="s">
        <v>1</v>
      </c>
      <c r="F270" s="233" t="s">
        <v>543</v>
      </c>
      <c r="G270" s="230"/>
      <c r="H270" s="234">
        <v>6.4800000000000004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139</v>
      </c>
      <c r="AU270" s="240" t="s">
        <v>137</v>
      </c>
      <c r="AV270" s="13" t="s">
        <v>137</v>
      </c>
      <c r="AW270" s="13" t="s">
        <v>32</v>
      </c>
      <c r="AX270" s="13" t="s">
        <v>77</v>
      </c>
      <c r="AY270" s="240" t="s">
        <v>129</v>
      </c>
    </row>
    <row r="271" s="14" customFormat="1">
      <c r="A271" s="14"/>
      <c r="B271" s="241"/>
      <c r="C271" s="242"/>
      <c r="D271" s="231" t="s">
        <v>139</v>
      </c>
      <c r="E271" s="243" t="s">
        <v>1</v>
      </c>
      <c r="F271" s="244" t="s">
        <v>142</v>
      </c>
      <c r="G271" s="242"/>
      <c r="H271" s="245">
        <v>144.84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139</v>
      </c>
      <c r="AU271" s="251" t="s">
        <v>137</v>
      </c>
      <c r="AV271" s="14" t="s">
        <v>136</v>
      </c>
      <c r="AW271" s="14" t="s">
        <v>32</v>
      </c>
      <c r="AX271" s="14" t="s">
        <v>85</v>
      </c>
      <c r="AY271" s="251" t="s">
        <v>129</v>
      </c>
    </row>
    <row r="272" s="2" customFormat="1" ht="33" customHeight="1">
      <c r="A272" s="38"/>
      <c r="B272" s="39"/>
      <c r="C272" s="215" t="s">
        <v>544</v>
      </c>
      <c r="D272" s="215" t="s">
        <v>132</v>
      </c>
      <c r="E272" s="216" t="s">
        <v>545</v>
      </c>
      <c r="F272" s="217" t="s">
        <v>546</v>
      </c>
      <c r="G272" s="218" t="s">
        <v>135</v>
      </c>
      <c r="H272" s="219">
        <v>144.84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43</v>
      </c>
      <c r="O272" s="91"/>
      <c r="P272" s="225">
        <f>O272*H272</f>
        <v>0</v>
      </c>
      <c r="Q272" s="225">
        <v>0.0053</v>
      </c>
      <c r="R272" s="225">
        <f>Q272*H272</f>
        <v>0.767652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197</v>
      </c>
      <c r="AT272" s="227" t="s">
        <v>132</v>
      </c>
      <c r="AU272" s="227" t="s">
        <v>137</v>
      </c>
      <c r="AY272" s="17" t="s">
        <v>129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137</v>
      </c>
      <c r="BK272" s="228">
        <f>ROUND(I272*H272,2)</f>
        <v>0</v>
      </c>
      <c r="BL272" s="17" t="s">
        <v>197</v>
      </c>
      <c r="BM272" s="227" t="s">
        <v>547</v>
      </c>
    </row>
    <row r="273" s="2" customFormat="1" ht="16.5" customHeight="1">
      <c r="A273" s="38"/>
      <c r="B273" s="39"/>
      <c r="C273" s="262" t="s">
        <v>548</v>
      </c>
      <c r="D273" s="262" t="s">
        <v>204</v>
      </c>
      <c r="E273" s="263" t="s">
        <v>549</v>
      </c>
      <c r="F273" s="264" t="s">
        <v>550</v>
      </c>
      <c r="G273" s="265" t="s">
        <v>135</v>
      </c>
      <c r="H273" s="266">
        <v>159.32400000000001</v>
      </c>
      <c r="I273" s="267"/>
      <c r="J273" s="268">
        <f>ROUND(I273*H273,2)</f>
        <v>0</v>
      </c>
      <c r="K273" s="269"/>
      <c r="L273" s="270"/>
      <c r="M273" s="271" t="s">
        <v>1</v>
      </c>
      <c r="N273" s="272" t="s">
        <v>43</v>
      </c>
      <c r="O273" s="91"/>
      <c r="P273" s="225">
        <f>O273*H273</f>
        <v>0</v>
      </c>
      <c r="Q273" s="225">
        <v>0.0126</v>
      </c>
      <c r="R273" s="225">
        <f>Q273*H273</f>
        <v>2.0074824000000002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207</v>
      </c>
      <c r="AT273" s="227" t="s">
        <v>204</v>
      </c>
      <c r="AU273" s="227" t="s">
        <v>137</v>
      </c>
      <c r="AY273" s="17" t="s">
        <v>129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137</v>
      </c>
      <c r="BK273" s="228">
        <f>ROUND(I273*H273,2)</f>
        <v>0</v>
      </c>
      <c r="BL273" s="17" t="s">
        <v>197</v>
      </c>
      <c r="BM273" s="227" t="s">
        <v>551</v>
      </c>
    </row>
    <row r="274" s="13" customFormat="1">
      <c r="A274" s="13"/>
      <c r="B274" s="229"/>
      <c r="C274" s="230"/>
      <c r="D274" s="231" t="s">
        <v>139</v>
      </c>
      <c r="E274" s="230"/>
      <c r="F274" s="233" t="s">
        <v>552</v>
      </c>
      <c r="G274" s="230"/>
      <c r="H274" s="234">
        <v>159.32400000000001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139</v>
      </c>
      <c r="AU274" s="240" t="s">
        <v>137</v>
      </c>
      <c r="AV274" s="13" t="s">
        <v>137</v>
      </c>
      <c r="AW274" s="13" t="s">
        <v>4</v>
      </c>
      <c r="AX274" s="13" t="s">
        <v>85</v>
      </c>
      <c r="AY274" s="240" t="s">
        <v>129</v>
      </c>
    </row>
    <row r="275" s="2" customFormat="1" ht="24.15" customHeight="1">
      <c r="A275" s="38"/>
      <c r="B275" s="39"/>
      <c r="C275" s="215" t="s">
        <v>553</v>
      </c>
      <c r="D275" s="215" t="s">
        <v>132</v>
      </c>
      <c r="E275" s="216" t="s">
        <v>554</v>
      </c>
      <c r="F275" s="217" t="s">
        <v>555</v>
      </c>
      <c r="G275" s="218" t="s">
        <v>151</v>
      </c>
      <c r="H275" s="219">
        <v>20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43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0.00036000000000000002</v>
      </c>
      <c r="T275" s="226">
        <f>S275*H275</f>
        <v>0.0072000000000000007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197</v>
      </c>
      <c r="AT275" s="227" t="s">
        <v>132</v>
      </c>
      <c r="AU275" s="227" t="s">
        <v>137</v>
      </c>
      <c r="AY275" s="17" t="s">
        <v>129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137</v>
      </c>
      <c r="BK275" s="228">
        <f>ROUND(I275*H275,2)</f>
        <v>0</v>
      </c>
      <c r="BL275" s="17" t="s">
        <v>197</v>
      </c>
      <c r="BM275" s="227" t="s">
        <v>556</v>
      </c>
    </row>
    <row r="276" s="2" customFormat="1" ht="21.75" customHeight="1">
      <c r="A276" s="38"/>
      <c r="B276" s="39"/>
      <c r="C276" s="215" t="s">
        <v>557</v>
      </c>
      <c r="D276" s="215" t="s">
        <v>132</v>
      </c>
      <c r="E276" s="216" t="s">
        <v>558</v>
      </c>
      <c r="F276" s="217" t="s">
        <v>559</v>
      </c>
      <c r="G276" s="218" t="s">
        <v>196</v>
      </c>
      <c r="H276" s="219">
        <v>92.299999999999997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43</v>
      </c>
      <c r="O276" s="91"/>
      <c r="P276" s="225">
        <f>O276*H276</f>
        <v>0</v>
      </c>
      <c r="Q276" s="225">
        <v>0.00055000000000000003</v>
      </c>
      <c r="R276" s="225">
        <f>Q276*H276</f>
        <v>0.050765000000000005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197</v>
      </c>
      <c r="AT276" s="227" t="s">
        <v>132</v>
      </c>
      <c r="AU276" s="227" t="s">
        <v>137</v>
      </c>
      <c r="AY276" s="17" t="s">
        <v>129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137</v>
      </c>
      <c r="BK276" s="228">
        <f>ROUND(I276*H276,2)</f>
        <v>0</v>
      </c>
      <c r="BL276" s="17" t="s">
        <v>197</v>
      </c>
      <c r="BM276" s="227" t="s">
        <v>560</v>
      </c>
    </row>
    <row r="277" s="13" customFormat="1">
      <c r="A277" s="13"/>
      <c r="B277" s="229"/>
      <c r="C277" s="230"/>
      <c r="D277" s="231" t="s">
        <v>139</v>
      </c>
      <c r="E277" s="232" t="s">
        <v>1</v>
      </c>
      <c r="F277" s="233" t="s">
        <v>561</v>
      </c>
      <c r="G277" s="230"/>
      <c r="H277" s="234">
        <v>55.149999999999999</v>
      </c>
      <c r="I277" s="235"/>
      <c r="J277" s="230"/>
      <c r="K277" s="230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139</v>
      </c>
      <c r="AU277" s="240" t="s">
        <v>137</v>
      </c>
      <c r="AV277" s="13" t="s">
        <v>137</v>
      </c>
      <c r="AW277" s="13" t="s">
        <v>32</v>
      </c>
      <c r="AX277" s="13" t="s">
        <v>77</v>
      </c>
      <c r="AY277" s="240" t="s">
        <v>129</v>
      </c>
    </row>
    <row r="278" s="13" customFormat="1">
      <c r="A278" s="13"/>
      <c r="B278" s="229"/>
      <c r="C278" s="230"/>
      <c r="D278" s="231" t="s">
        <v>139</v>
      </c>
      <c r="E278" s="232" t="s">
        <v>1</v>
      </c>
      <c r="F278" s="233" t="s">
        <v>562</v>
      </c>
      <c r="G278" s="230"/>
      <c r="H278" s="234">
        <v>28.75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139</v>
      </c>
      <c r="AU278" s="240" t="s">
        <v>137</v>
      </c>
      <c r="AV278" s="13" t="s">
        <v>137</v>
      </c>
      <c r="AW278" s="13" t="s">
        <v>32</v>
      </c>
      <c r="AX278" s="13" t="s">
        <v>77</v>
      </c>
      <c r="AY278" s="240" t="s">
        <v>129</v>
      </c>
    </row>
    <row r="279" s="13" customFormat="1">
      <c r="A279" s="13"/>
      <c r="B279" s="229"/>
      <c r="C279" s="230"/>
      <c r="D279" s="231" t="s">
        <v>139</v>
      </c>
      <c r="E279" s="232" t="s">
        <v>1</v>
      </c>
      <c r="F279" s="233" t="s">
        <v>563</v>
      </c>
      <c r="G279" s="230"/>
      <c r="H279" s="234">
        <v>8.4000000000000004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139</v>
      </c>
      <c r="AU279" s="240" t="s">
        <v>137</v>
      </c>
      <c r="AV279" s="13" t="s">
        <v>137</v>
      </c>
      <c r="AW279" s="13" t="s">
        <v>32</v>
      </c>
      <c r="AX279" s="13" t="s">
        <v>77</v>
      </c>
      <c r="AY279" s="240" t="s">
        <v>129</v>
      </c>
    </row>
    <row r="280" s="14" customFormat="1">
      <c r="A280" s="14"/>
      <c r="B280" s="241"/>
      <c r="C280" s="242"/>
      <c r="D280" s="231" t="s">
        <v>139</v>
      </c>
      <c r="E280" s="243" t="s">
        <v>1</v>
      </c>
      <c r="F280" s="244" t="s">
        <v>142</v>
      </c>
      <c r="G280" s="242"/>
      <c r="H280" s="245">
        <v>92.300000000000011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139</v>
      </c>
      <c r="AU280" s="251" t="s">
        <v>137</v>
      </c>
      <c r="AV280" s="14" t="s">
        <v>136</v>
      </c>
      <c r="AW280" s="14" t="s">
        <v>32</v>
      </c>
      <c r="AX280" s="14" t="s">
        <v>85</v>
      </c>
      <c r="AY280" s="251" t="s">
        <v>129</v>
      </c>
    </row>
    <row r="281" s="2" customFormat="1" ht="24.15" customHeight="1">
      <c r="A281" s="38"/>
      <c r="B281" s="39"/>
      <c r="C281" s="215" t="s">
        <v>564</v>
      </c>
      <c r="D281" s="215" t="s">
        <v>132</v>
      </c>
      <c r="E281" s="216" t="s">
        <v>565</v>
      </c>
      <c r="F281" s="217" t="s">
        <v>566</v>
      </c>
      <c r="G281" s="218" t="s">
        <v>164</v>
      </c>
      <c r="H281" s="219">
        <v>3.3849999999999998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43</v>
      </c>
      <c r="O281" s="91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197</v>
      </c>
      <c r="AT281" s="227" t="s">
        <v>132</v>
      </c>
      <c r="AU281" s="227" t="s">
        <v>137</v>
      </c>
      <c r="AY281" s="17" t="s">
        <v>129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137</v>
      </c>
      <c r="BK281" s="228">
        <f>ROUND(I281*H281,2)</f>
        <v>0</v>
      </c>
      <c r="BL281" s="17" t="s">
        <v>197</v>
      </c>
      <c r="BM281" s="227" t="s">
        <v>567</v>
      </c>
    </row>
    <row r="282" s="2" customFormat="1" ht="24.15" customHeight="1">
      <c r="A282" s="38"/>
      <c r="B282" s="39"/>
      <c r="C282" s="215" t="s">
        <v>568</v>
      </c>
      <c r="D282" s="215" t="s">
        <v>132</v>
      </c>
      <c r="E282" s="216" t="s">
        <v>569</v>
      </c>
      <c r="F282" s="217" t="s">
        <v>570</v>
      </c>
      <c r="G282" s="218" t="s">
        <v>164</v>
      </c>
      <c r="H282" s="219">
        <v>3.3849999999999998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43</v>
      </c>
      <c r="O282" s="91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197</v>
      </c>
      <c r="AT282" s="227" t="s">
        <v>132</v>
      </c>
      <c r="AU282" s="227" t="s">
        <v>137</v>
      </c>
      <c r="AY282" s="17" t="s">
        <v>129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137</v>
      </c>
      <c r="BK282" s="228">
        <f>ROUND(I282*H282,2)</f>
        <v>0</v>
      </c>
      <c r="BL282" s="17" t="s">
        <v>197</v>
      </c>
      <c r="BM282" s="227" t="s">
        <v>571</v>
      </c>
    </row>
    <row r="283" s="12" customFormat="1" ht="22.8" customHeight="1">
      <c r="A283" s="12"/>
      <c r="B283" s="199"/>
      <c r="C283" s="200"/>
      <c r="D283" s="201" t="s">
        <v>76</v>
      </c>
      <c r="E283" s="213" t="s">
        <v>572</v>
      </c>
      <c r="F283" s="213" t="s">
        <v>573</v>
      </c>
      <c r="G283" s="200"/>
      <c r="H283" s="200"/>
      <c r="I283" s="203"/>
      <c r="J283" s="214">
        <f>BK283</f>
        <v>0</v>
      </c>
      <c r="K283" s="200"/>
      <c r="L283" s="205"/>
      <c r="M283" s="206"/>
      <c r="N283" s="207"/>
      <c r="O283" s="207"/>
      <c r="P283" s="208">
        <f>SUM(P284:P290)</f>
        <v>0</v>
      </c>
      <c r="Q283" s="207"/>
      <c r="R283" s="208">
        <f>SUM(R284:R290)</f>
        <v>0.077395500000000006</v>
      </c>
      <c r="S283" s="207"/>
      <c r="T283" s="209">
        <f>SUM(T284:T290)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0" t="s">
        <v>137</v>
      </c>
      <c r="AT283" s="211" t="s">
        <v>76</v>
      </c>
      <c r="AU283" s="211" t="s">
        <v>85</v>
      </c>
      <c r="AY283" s="210" t="s">
        <v>129</v>
      </c>
      <c r="BK283" s="212">
        <f>SUM(BK284:BK290)</f>
        <v>0</v>
      </c>
    </row>
    <row r="284" s="2" customFormat="1" ht="24.15" customHeight="1">
      <c r="A284" s="38"/>
      <c r="B284" s="39"/>
      <c r="C284" s="215" t="s">
        <v>574</v>
      </c>
      <c r="D284" s="215" t="s">
        <v>132</v>
      </c>
      <c r="E284" s="216" t="s">
        <v>575</v>
      </c>
      <c r="F284" s="217" t="s">
        <v>576</v>
      </c>
      <c r="G284" s="218" t="s">
        <v>135</v>
      </c>
      <c r="H284" s="219">
        <v>157.94999999999999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43</v>
      </c>
      <c r="O284" s="91"/>
      <c r="P284" s="225">
        <f>O284*H284</f>
        <v>0</v>
      </c>
      <c r="Q284" s="225">
        <v>0.00020000000000000001</v>
      </c>
      <c r="R284" s="225">
        <f>Q284*H284</f>
        <v>0.03159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197</v>
      </c>
      <c r="AT284" s="227" t="s">
        <v>132</v>
      </c>
      <c r="AU284" s="227" t="s">
        <v>137</v>
      </c>
      <c r="AY284" s="17" t="s">
        <v>129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137</v>
      </c>
      <c r="BK284" s="228">
        <f>ROUND(I284*H284,2)</f>
        <v>0</v>
      </c>
      <c r="BL284" s="17" t="s">
        <v>197</v>
      </c>
      <c r="BM284" s="227" t="s">
        <v>577</v>
      </c>
    </row>
    <row r="285" s="15" customFormat="1">
      <c r="A285" s="15"/>
      <c r="B285" s="252"/>
      <c r="C285" s="253"/>
      <c r="D285" s="231" t="s">
        <v>139</v>
      </c>
      <c r="E285" s="254" t="s">
        <v>1</v>
      </c>
      <c r="F285" s="255" t="s">
        <v>541</v>
      </c>
      <c r="G285" s="253"/>
      <c r="H285" s="254" t="s">
        <v>1</v>
      </c>
      <c r="I285" s="256"/>
      <c r="J285" s="253"/>
      <c r="K285" s="253"/>
      <c r="L285" s="257"/>
      <c r="M285" s="258"/>
      <c r="N285" s="259"/>
      <c r="O285" s="259"/>
      <c r="P285" s="259"/>
      <c r="Q285" s="259"/>
      <c r="R285" s="259"/>
      <c r="S285" s="259"/>
      <c r="T285" s="26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1" t="s">
        <v>139</v>
      </c>
      <c r="AU285" s="261" t="s">
        <v>137</v>
      </c>
      <c r="AV285" s="15" t="s">
        <v>85</v>
      </c>
      <c r="AW285" s="15" t="s">
        <v>32</v>
      </c>
      <c r="AX285" s="15" t="s">
        <v>77</v>
      </c>
      <c r="AY285" s="261" t="s">
        <v>129</v>
      </c>
    </row>
    <row r="286" s="13" customFormat="1">
      <c r="A286" s="13"/>
      <c r="B286" s="229"/>
      <c r="C286" s="230"/>
      <c r="D286" s="231" t="s">
        <v>139</v>
      </c>
      <c r="E286" s="232" t="s">
        <v>1</v>
      </c>
      <c r="F286" s="233" t="s">
        <v>578</v>
      </c>
      <c r="G286" s="230"/>
      <c r="H286" s="234">
        <v>147.87000000000001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139</v>
      </c>
      <c r="AU286" s="240" t="s">
        <v>137</v>
      </c>
      <c r="AV286" s="13" t="s">
        <v>137</v>
      </c>
      <c r="AW286" s="13" t="s">
        <v>32</v>
      </c>
      <c r="AX286" s="13" t="s">
        <v>77</v>
      </c>
      <c r="AY286" s="240" t="s">
        <v>129</v>
      </c>
    </row>
    <row r="287" s="13" customFormat="1">
      <c r="A287" s="13"/>
      <c r="B287" s="229"/>
      <c r="C287" s="230"/>
      <c r="D287" s="231" t="s">
        <v>139</v>
      </c>
      <c r="E287" s="232" t="s">
        <v>1</v>
      </c>
      <c r="F287" s="233" t="s">
        <v>579</v>
      </c>
      <c r="G287" s="230"/>
      <c r="H287" s="234">
        <v>10.08</v>
      </c>
      <c r="I287" s="235"/>
      <c r="J287" s="230"/>
      <c r="K287" s="230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139</v>
      </c>
      <c r="AU287" s="240" t="s">
        <v>137</v>
      </c>
      <c r="AV287" s="13" t="s">
        <v>137</v>
      </c>
      <c r="AW287" s="13" t="s">
        <v>32</v>
      </c>
      <c r="AX287" s="13" t="s">
        <v>77</v>
      </c>
      <c r="AY287" s="240" t="s">
        <v>129</v>
      </c>
    </row>
    <row r="288" s="14" customFormat="1">
      <c r="A288" s="14"/>
      <c r="B288" s="241"/>
      <c r="C288" s="242"/>
      <c r="D288" s="231" t="s">
        <v>139</v>
      </c>
      <c r="E288" s="243" t="s">
        <v>1</v>
      </c>
      <c r="F288" s="244" t="s">
        <v>142</v>
      </c>
      <c r="G288" s="242"/>
      <c r="H288" s="245">
        <v>157.95000000000002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139</v>
      </c>
      <c r="AU288" s="251" t="s">
        <v>137</v>
      </c>
      <c r="AV288" s="14" t="s">
        <v>136</v>
      </c>
      <c r="AW288" s="14" t="s">
        <v>32</v>
      </c>
      <c r="AX288" s="14" t="s">
        <v>85</v>
      </c>
      <c r="AY288" s="251" t="s">
        <v>129</v>
      </c>
    </row>
    <row r="289" s="2" customFormat="1" ht="24.15" customHeight="1">
      <c r="A289" s="38"/>
      <c r="B289" s="39"/>
      <c r="C289" s="215" t="s">
        <v>580</v>
      </c>
      <c r="D289" s="215" t="s">
        <v>132</v>
      </c>
      <c r="E289" s="216" t="s">
        <v>581</v>
      </c>
      <c r="F289" s="217" t="s">
        <v>582</v>
      </c>
      <c r="G289" s="218" t="s">
        <v>135</v>
      </c>
      <c r="H289" s="219">
        <v>157.94999999999999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43</v>
      </c>
      <c r="O289" s="91"/>
      <c r="P289" s="225">
        <f>O289*H289</f>
        <v>0</v>
      </c>
      <c r="Q289" s="225">
        <v>0.00029</v>
      </c>
      <c r="R289" s="225">
        <f>Q289*H289</f>
        <v>0.045805499999999999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197</v>
      </c>
      <c r="AT289" s="227" t="s">
        <v>132</v>
      </c>
      <c r="AU289" s="227" t="s">
        <v>137</v>
      </c>
      <c r="AY289" s="17" t="s">
        <v>129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137</v>
      </c>
      <c r="BK289" s="228">
        <f>ROUND(I289*H289,2)</f>
        <v>0</v>
      </c>
      <c r="BL289" s="17" t="s">
        <v>197</v>
      </c>
      <c r="BM289" s="227" t="s">
        <v>583</v>
      </c>
    </row>
    <row r="290" s="2" customFormat="1" ht="24.15" customHeight="1">
      <c r="A290" s="38"/>
      <c r="B290" s="39"/>
      <c r="C290" s="215" t="s">
        <v>584</v>
      </c>
      <c r="D290" s="215" t="s">
        <v>132</v>
      </c>
      <c r="E290" s="216" t="s">
        <v>585</v>
      </c>
      <c r="F290" s="217" t="s">
        <v>586</v>
      </c>
      <c r="G290" s="218" t="s">
        <v>135</v>
      </c>
      <c r="H290" s="219">
        <v>157.94999999999999</v>
      </c>
      <c r="I290" s="220"/>
      <c r="J290" s="221">
        <f>ROUND(I290*H290,2)</f>
        <v>0</v>
      </c>
      <c r="K290" s="222"/>
      <c r="L290" s="44"/>
      <c r="M290" s="223" t="s">
        <v>1</v>
      </c>
      <c r="N290" s="224" t="s">
        <v>43</v>
      </c>
      <c r="O290" s="91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197</v>
      </c>
      <c r="AT290" s="227" t="s">
        <v>132</v>
      </c>
      <c r="AU290" s="227" t="s">
        <v>137</v>
      </c>
      <c r="AY290" s="17" t="s">
        <v>129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137</v>
      </c>
      <c r="BK290" s="228">
        <f>ROUND(I290*H290,2)</f>
        <v>0</v>
      </c>
      <c r="BL290" s="17" t="s">
        <v>197</v>
      </c>
      <c r="BM290" s="227" t="s">
        <v>587</v>
      </c>
    </row>
    <row r="291" s="12" customFormat="1" ht="25.92" customHeight="1">
      <c r="A291" s="12"/>
      <c r="B291" s="199"/>
      <c r="C291" s="200"/>
      <c r="D291" s="201" t="s">
        <v>76</v>
      </c>
      <c r="E291" s="202" t="s">
        <v>588</v>
      </c>
      <c r="F291" s="202" t="s">
        <v>589</v>
      </c>
      <c r="G291" s="200"/>
      <c r="H291" s="200"/>
      <c r="I291" s="203"/>
      <c r="J291" s="204">
        <f>BK291</f>
        <v>0</v>
      </c>
      <c r="K291" s="200"/>
      <c r="L291" s="205"/>
      <c r="M291" s="206"/>
      <c r="N291" s="207"/>
      <c r="O291" s="207"/>
      <c r="P291" s="208">
        <f>P292</f>
        <v>0</v>
      </c>
      <c r="Q291" s="207"/>
      <c r="R291" s="208">
        <f>R292</f>
        <v>0</v>
      </c>
      <c r="S291" s="207"/>
      <c r="T291" s="209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0" t="s">
        <v>136</v>
      </c>
      <c r="AT291" s="211" t="s">
        <v>76</v>
      </c>
      <c r="AU291" s="211" t="s">
        <v>77</v>
      </c>
      <c r="AY291" s="210" t="s">
        <v>129</v>
      </c>
      <c r="BK291" s="212">
        <f>BK292</f>
        <v>0</v>
      </c>
    </row>
    <row r="292" s="2" customFormat="1" ht="16.5" customHeight="1">
      <c r="A292" s="38"/>
      <c r="B292" s="39"/>
      <c r="C292" s="215" t="s">
        <v>590</v>
      </c>
      <c r="D292" s="215" t="s">
        <v>132</v>
      </c>
      <c r="E292" s="216" t="s">
        <v>591</v>
      </c>
      <c r="F292" s="217" t="s">
        <v>592</v>
      </c>
      <c r="G292" s="218" t="s">
        <v>593</v>
      </c>
      <c r="H292" s="219">
        <v>24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43</v>
      </c>
      <c r="O292" s="91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594</v>
      </c>
      <c r="AT292" s="227" t="s">
        <v>132</v>
      </c>
      <c r="AU292" s="227" t="s">
        <v>85</v>
      </c>
      <c r="AY292" s="17" t="s">
        <v>129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137</v>
      </c>
      <c r="BK292" s="228">
        <f>ROUND(I292*H292,2)</f>
        <v>0</v>
      </c>
      <c r="BL292" s="17" t="s">
        <v>594</v>
      </c>
      <c r="BM292" s="227" t="s">
        <v>595</v>
      </c>
    </row>
    <row r="293" s="12" customFormat="1" ht="25.92" customHeight="1">
      <c r="A293" s="12"/>
      <c r="B293" s="199"/>
      <c r="C293" s="200"/>
      <c r="D293" s="201" t="s">
        <v>76</v>
      </c>
      <c r="E293" s="202" t="s">
        <v>596</v>
      </c>
      <c r="F293" s="202" t="s">
        <v>597</v>
      </c>
      <c r="G293" s="200"/>
      <c r="H293" s="200"/>
      <c r="I293" s="203"/>
      <c r="J293" s="204">
        <f>BK293</f>
        <v>0</v>
      </c>
      <c r="K293" s="200"/>
      <c r="L293" s="205"/>
      <c r="M293" s="206"/>
      <c r="N293" s="207"/>
      <c r="O293" s="207"/>
      <c r="P293" s="208">
        <f>P294</f>
        <v>0</v>
      </c>
      <c r="Q293" s="207"/>
      <c r="R293" s="208">
        <f>R294</f>
        <v>0</v>
      </c>
      <c r="S293" s="207"/>
      <c r="T293" s="209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136</v>
      </c>
      <c r="AT293" s="211" t="s">
        <v>76</v>
      </c>
      <c r="AU293" s="211" t="s">
        <v>77</v>
      </c>
      <c r="AY293" s="210" t="s">
        <v>129</v>
      </c>
      <c r="BK293" s="212">
        <f>BK294</f>
        <v>0</v>
      </c>
    </row>
    <row r="294" s="2" customFormat="1" ht="16.5" customHeight="1">
      <c r="A294" s="38"/>
      <c r="B294" s="39"/>
      <c r="C294" s="215" t="s">
        <v>598</v>
      </c>
      <c r="D294" s="215" t="s">
        <v>132</v>
      </c>
      <c r="E294" s="216" t="s">
        <v>599</v>
      </c>
      <c r="F294" s="217" t="s">
        <v>600</v>
      </c>
      <c r="G294" s="218" t="s">
        <v>297</v>
      </c>
      <c r="H294" s="219">
        <v>1</v>
      </c>
      <c r="I294" s="220"/>
      <c r="J294" s="221">
        <f>ROUND(I294*H294,2)</f>
        <v>0</v>
      </c>
      <c r="K294" s="222"/>
      <c r="L294" s="44"/>
      <c r="M294" s="273" t="s">
        <v>1</v>
      </c>
      <c r="N294" s="274" t="s">
        <v>43</v>
      </c>
      <c r="O294" s="275"/>
      <c r="P294" s="276">
        <f>O294*H294</f>
        <v>0</v>
      </c>
      <c r="Q294" s="276">
        <v>0</v>
      </c>
      <c r="R294" s="276">
        <f>Q294*H294</f>
        <v>0</v>
      </c>
      <c r="S294" s="276">
        <v>0</v>
      </c>
      <c r="T294" s="27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594</v>
      </c>
      <c r="AT294" s="227" t="s">
        <v>132</v>
      </c>
      <c r="AU294" s="227" t="s">
        <v>85</v>
      </c>
      <c r="AY294" s="17" t="s">
        <v>129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137</v>
      </c>
      <c r="BK294" s="228">
        <f>ROUND(I294*H294,2)</f>
        <v>0</v>
      </c>
      <c r="BL294" s="17" t="s">
        <v>594</v>
      </c>
      <c r="BM294" s="227" t="s">
        <v>601</v>
      </c>
    </row>
    <row r="295" s="2" customFormat="1" ht="6.96" customHeight="1">
      <c r="A295" s="38"/>
      <c r="B295" s="66"/>
      <c r="C295" s="67"/>
      <c r="D295" s="67"/>
      <c r="E295" s="67"/>
      <c r="F295" s="67"/>
      <c r="G295" s="67"/>
      <c r="H295" s="67"/>
      <c r="I295" s="67"/>
      <c r="J295" s="67"/>
      <c r="K295" s="67"/>
      <c r="L295" s="44"/>
      <c r="M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</row>
  </sheetData>
  <sheetProtection sheet="1" autoFilter="0" formatColumns="0" formatRows="0" objects="1" scenarios="1" spinCount="100000" saltValue="YRw/aV8U4lzwDqrLvJzmvxOSf94zpi6j7s6MZhkUbNY1HSbkviJVBuiGLhSu6KGEFREoYm5rjgqJhnF7Isws5g==" hashValue="E+kKcjkuOGPCA5jcEB7ERhpVaeGAtbZ+0gEoJCxeNUkrIAl/5d3hzBJKZglY+CrHPXlVuLv5bmDQ0DWPMsH5Xg==" algorithmName="SHA-512" password="CC35"/>
  <autoFilter ref="C134:K294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Jarka-PC\Jarka</dc:creator>
  <cp:lastModifiedBy>Jarka-PC\Jarka</cp:lastModifiedBy>
  <dcterms:created xsi:type="dcterms:W3CDTF">2023-06-07T13:42:04Z</dcterms:created>
  <dcterms:modified xsi:type="dcterms:W3CDTF">2023-06-07T13:42:08Z</dcterms:modified>
</cp:coreProperties>
</file>